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tthewbarge/Desktop/"/>
    </mc:Choice>
  </mc:AlternateContent>
  <bookViews>
    <workbookView xWindow="0" yWindow="460" windowWidth="20500" windowHeight="9040" xr2:uid="{00000000-000D-0000-FFFF-FFFF00000000}"/>
  </bookViews>
  <sheets>
    <sheet name="Fees" sheetId="1" r:id="rId1"/>
    <sheet name="Costs" sheetId="2" r:id="rId2"/>
    <sheet name="Summary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30" i="1"/>
  <c r="G29" i="1"/>
  <c r="G30" i="1"/>
  <c r="H29" i="1"/>
  <c r="H30" i="1"/>
  <c r="I29" i="1"/>
  <c r="I30" i="1"/>
  <c r="J29" i="1"/>
  <c r="J30" i="1"/>
  <c r="K29" i="1"/>
  <c r="K30" i="1"/>
  <c r="L29" i="1"/>
  <c r="L30" i="1"/>
  <c r="M29" i="1"/>
  <c r="M30" i="1"/>
  <c r="N29" i="1"/>
  <c r="N30" i="1"/>
  <c r="O29" i="1"/>
  <c r="O30" i="1"/>
  <c r="P29" i="1"/>
  <c r="P30" i="1"/>
  <c r="Q29" i="1"/>
  <c r="Q30" i="1"/>
  <c r="R29" i="1"/>
  <c r="R30" i="1"/>
  <c r="S29" i="1"/>
  <c r="S30" i="1"/>
  <c r="T29" i="1"/>
  <c r="T30" i="1"/>
  <c r="U29" i="1"/>
  <c r="U30" i="1"/>
  <c r="V29" i="1"/>
  <c r="V30" i="1"/>
  <c r="W29" i="1"/>
  <c r="W30" i="1"/>
  <c r="X29" i="1"/>
  <c r="X30" i="1"/>
  <c r="Y29" i="1"/>
  <c r="Y30" i="1"/>
  <c r="Z29" i="1"/>
  <c r="Z30" i="1"/>
  <c r="AA29" i="1"/>
  <c r="AA30" i="1"/>
  <c r="AB30" i="1"/>
  <c r="AC30" i="1"/>
  <c r="AD30" i="1"/>
  <c r="AE30" i="1"/>
  <c r="AE33" i="1"/>
  <c r="F7" i="3"/>
  <c r="F26" i="3"/>
  <c r="F8" i="3"/>
  <c r="F9" i="3"/>
  <c r="F6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8" i="3"/>
  <c r="L30" i="2"/>
  <c r="L31" i="2"/>
  <c r="G42" i="3"/>
  <c r="F30" i="2"/>
  <c r="F31" i="2"/>
  <c r="G36" i="3"/>
  <c r="G30" i="2"/>
  <c r="G31" i="2"/>
  <c r="G37" i="3"/>
  <c r="H30" i="2"/>
  <c r="H31" i="2"/>
  <c r="G38" i="3"/>
  <c r="I30" i="2"/>
  <c r="I31" i="2"/>
  <c r="G39" i="3"/>
  <c r="J30" i="2"/>
  <c r="J31" i="2"/>
  <c r="G40" i="3"/>
  <c r="K30" i="2"/>
  <c r="K31" i="2"/>
  <c r="G41" i="3"/>
  <c r="M30" i="2"/>
  <c r="M31" i="2"/>
  <c r="G43" i="3"/>
  <c r="G45" i="3"/>
  <c r="F36" i="3"/>
  <c r="F37" i="3"/>
  <c r="F38" i="3"/>
  <c r="F39" i="3"/>
  <c r="F40" i="3"/>
  <c r="F41" i="3"/>
  <c r="F42" i="3"/>
  <c r="F43" i="3"/>
  <c r="F45" i="3"/>
  <c r="N30" i="2"/>
  <c r="N31" i="2"/>
  <c r="AE34" i="1"/>
  <c r="G3" i="3"/>
  <c r="G28" i="3"/>
  <c r="AE36" i="1"/>
</calcChain>
</file>

<file path=xl/sharedStrings.xml><?xml version="1.0" encoding="utf-8"?>
<sst xmlns="http://schemas.openxmlformats.org/spreadsheetml/2006/main" count="227" uniqueCount="112">
  <si>
    <t>Rosenthal</t>
  </si>
  <si>
    <t>Parker</t>
  </si>
  <si>
    <t>Thompson</t>
  </si>
  <si>
    <t>Dupont</t>
  </si>
  <si>
    <t>$ Rate/hour</t>
  </si>
  <si>
    <t>H O U R S</t>
  </si>
  <si>
    <t>Year 1</t>
  </si>
  <si>
    <t>Community Engagement</t>
  </si>
  <si>
    <t>TOTAL HOURS</t>
  </si>
  <si>
    <t>TOTAL DOLLARS</t>
  </si>
  <si>
    <t>Monitor</t>
  </si>
  <si>
    <t>Ramsey</t>
  </si>
  <si>
    <t>Aden</t>
  </si>
  <si>
    <t>Bowman</t>
  </si>
  <si>
    <t>Deputy</t>
  </si>
  <si>
    <t>Bethel</t>
  </si>
  <si>
    <t>Gainer</t>
  </si>
  <si>
    <t>Joyce</t>
  </si>
  <si>
    <t>Goodrich</t>
  </si>
  <si>
    <t>Smoot</t>
  </si>
  <si>
    <t>Meares</t>
  </si>
  <si>
    <t>Drake</t>
  </si>
  <si>
    <t>Subject Matter Expert</t>
  </si>
  <si>
    <t>Villasenor</t>
  </si>
  <si>
    <t>Harmon</t>
  </si>
  <si>
    <t>O'Toole</t>
  </si>
  <si>
    <t>McNeily</t>
  </si>
  <si>
    <t>Barge</t>
  </si>
  <si>
    <t>Community Policing</t>
  </si>
  <si>
    <t>Stops, Searches, Arrests, and Voluntary Police-Community Interactions</t>
  </si>
  <si>
    <t>Impartial Policing</t>
  </si>
  <si>
    <t>Responding To and Interacting with People with Behavioral Health Disabilities or in Crisis</t>
  </si>
  <si>
    <t>Interactions with Youth</t>
  </si>
  <si>
    <t>Transportation of Persons in Custody</t>
  </si>
  <si>
    <t>First Amendment Protected Activities</t>
  </si>
  <si>
    <t>Handling Reports of Sexual Assault</t>
  </si>
  <si>
    <t>Technology</t>
  </si>
  <si>
    <t>Supervision - Policies</t>
  </si>
  <si>
    <t>Supervision - Training</t>
  </si>
  <si>
    <t>Supervision - Early Intervention System</t>
  </si>
  <si>
    <t>Misconduct Investigations and Discipline</t>
  </si>
  <si>
    <t>Coordination with Baltimore City School Police Force</t>
  </si>
  <si>
    <t>Recruitment, Hiring, and Retention</t>
  </si>
  <si>
    <t>Staffing, Performance Evaluations, and Promotions</t>
  </si>
  <si>
    <t>Officer Assistance and Support</t>
  </si>
  <si>
    <t>Principal Deputy</t>
  </si>
  <si>
    <t>Use of Force</t>
  </si>
  <si>
    <t>Guy</t>
  </si>
  <si>
    <t>Scrivner</t>
  </si>
  <si>
    <t>Turner</t>
  </si>
  <si>
    <t>GRAND TOTAL</t>
  </si>
  <si>
    <t>TOTAL FEES</t>
  </si>
  <si>
    <t>TOTAL COSTS</t>
  </si>
  <si>
    <t>Year Total</t>
  </si>
  <si>
    <t>Thompson (BWI)</t>
  </si>
  <si>
    <t>Ramsey (PHL)</t>
  </si>
  <si>
    <t>Aden (DC)</t>
  </si>
  <si>
    <t>Smoot (ORD/MDW)</t>
  </si>
  <si>
    <t>Bowman (DAL/DFW)</t>
  </si>
  <si>
    <t>Rosenthal (DC)</t>
  </si>
  <si>
    <t>Barge (NYC)</t>
  </si>
  <si>
    <t>Bethel (PHL)</t>
  </si>
  <si>
    <t>Joyce (PHL)</t>
  </si>
  <si>
    <t>Taylor</t>
  </si>
  <si>
    <t>Dupont (MEM)</t>
  </si>
  <si>
    <t>McNeily (FL)</t>
  </si>
  <si>
    <t>O'Toole (BOS)</t>
  </si>
  <si>
    <t>Parker (MEM)</t>
  </si>
  <si>
    <t>Scrivner (TPA)</t>
  </si>
  <si>
    <t>Villasenor (PHX)</t>
  </si>
  <si>
    <t>Goodrich (LAX)</t>
  </si>
  <si>
    <t>Harmon (Charlottesville)</t>
  </si>
  <si>
    <t>Drake (BWI)</t>
  </si>
  <si>
    <t>Gainer (ORD/MDW)</t>
  </si>
  <si>
    <t>Mileage</t>
  </si>
  <si>
    <t xml:space="preserve">Unit Cost </t>
  </si>
  <si>
    <t xml:space="preserve">Taxi </t>
  </si>
  <si>
    <t xml:space="preserve">Per Diem </t>
  </si>
  <si>
    <t>Housing (including furnishings, cleaning, utilities, internet, etc.)</t>
  </si>
  <si>
    <t>Survey</t>
  </si>
  <si>
    <t xml:space="preserve">Air Travel </t>
  </si>
  <si>
    <t>Train Travel</t>
  </si>
  <si>
    <t>TOTAL UNITS</t>
  </si>
  <si>
    <t>Meares (NYC/New Haven)</t>
  </si>
  <si>
    <t>Turner (ATL)</t>
  </si>
  <si>
    <t>Guy (BWI)</t>
  </si>
  <si>
    <t>Court Communication, Project Management, Coordination and Review</t>
  </si>
  <si>
    <t>Report Writing (Monitoring Plans, Biannual Reports, Reassessments)</t>
  </si>
  <si>
    <t>McNeilly</t>
  </si>
  <si>
    <t>Hours</t>
  </si>
  <si>
    <t>Fees</t>
  </si>
  <si>
    <t>TOTAL</t>
  </si>
  <si>
    <t>$ Team Avg Rate/hour</t>
  </si>
  <si>
    <t>Units</t>
  </si>
  <si>
    <t>Costs</t>
  </si>
  <si>
    <t>Community Engagement (Attorneys and SMEs)</t>
  </si>
  <si>
    <t>Taylor (PHL)</t>
  </si>
  <si>
    <t>Miscellaneous (including printing, costs for public meetings (eg, interpreters, refreshments), monitoring team identification for ridealongs and critical incident monitoring, etc.)</t>
  </si>
  <si>
    <t>Lodging</t>
  </si>
  <si>
    <t>PRO BONO HOURS</t>
  </si>
  <si>
    <t>PRO BONO AMOUNT</t>
  </si>
  <si>
    <t xml:space="preserve">Miscellaneous </t>
  </si>
  <si>
    <t>BILLABLE TOTAL</t>
  </si>
  <si>
    <t>PRO BONO TOTAL</t>
  </si>
  <si>
    <t>PRO BONO CONTRIBUTION</t>
  </si>
  <si>
    <t>BCMC (Guy)</t>
  </si>
  <si>
    <t>Community Liaisons</t>
  </si>
  <si>
    <t xml:space="preserve">BCMC (Wharton) </t>
  </si>
  <si>
    <t xml:space="preserve">Community Engagement   Liaison </t>
  </si>
  <si>
    <t xml:space="preserve">BCMC </t>
  </si>
  <si>
    <t>Neighborhood Liaisons</t>
  </si>
  <si>
    <t xml:space="preserve">Volunteers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</si>
</sst>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G Times"/>
      <family val="1"/>
    </font>
    <font>
      <b/>
      <sz val="12"/>
      <name val="Arial"/>
      <family val="2"/>
    </font>
    <font>
      <b/>
      <sz val="8"/>
      <name val="CG Times"/>
      <family val="1"/>
    </font>
    <font>
      <b/>
      <sz val="9"/>
      <name val="CG Times"/>
      <family val="1"/>
    </font>
    <font>
      <b/>
      <sz val="10"/>
      <name val="CG Times"/>
      <family val="1"/>
    </font>
    <font>
      <sz val="9"/>
      <name val="CG Times"/>
      <family val="1"/>
    </font>
    <font>
      <sz val="8"/>
      <name val="CG Times"/>
      <family val="1"/>
    </font>
    <font>
      <b/>
      <sz val="8"/>
      <name val="CG Times"/>
    </font>
    <font>
      <b/>
      <sz val="7"/>
      <name val="CG Times"/>
      <family val="1"/>
    </font>
    <font>
      <sz val="8"/>
      <color theme="1"/>
      <name val="Calibri"/>
      <family val="2"/>
      <scheme val="minor"/>
    </font>
    <font>
      <b/>
      <sz val="8"/>
      <color theme="1"/>
      <name val="cg Times "/>
    </font>
    <font>
      <b/>
      <sz val="8"/>
      <name val="Cg tIMES "/>
    </font>
    <font>
      <b/>
      <sz val="9"/>
      <name val="Cg tIMES "/>
    </font>
    <font>
      <sz val="11"/>
      <color theme="1"/>
      <name val="Cg tIMES "/>
    </font>
    <font>
      <sz val="8"/>
      <name val="Cg tIMES "/>
    </font>
    <font>
      <sz val="8"/>
      <color theme="1"/>
      <name val="Cg tIMES "/>
    </font>
    <font>
      <sz val="8"/>
      <color theme="1"/>
      <name val="CG TIMES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 (Body)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/>
    <xf numFmtId="44" fontId="5" fillId="0" borderId="0" xfId="0" applyNumberFormat="1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 applyAlignment="1"/>
    <xf numFmtId="0" fontId="8" fillId="0" borderId="1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44" fontId="8" fillId="2" borderId="10" xfId="1" applyFont="1" applyFill="1" applyBorder="1"/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4" fontId="8" fillId="2" borderId="10" xfId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/>
    <xf numFmtId="44" fontId="4" fillId="3" borderId="9" xfId="0" applyNumberFormat="1" applyFont="1" applyFill="1" applyBorder="1" applyAlignment="1">
      <alignment horizontal="right" vertical="center"/>
    </xf>
    <xf numFmtId="44" fontId="4" fillId="4" borderId="9" xfId="0" applyNumberFormat="1" applyFont="1" applyFill="1" applyBorder="1" applyAlignment="1">
      <alignment horizontal="right" vertical="center" wrapText="1"/>
    </xf>
    <xf numFmtId="44" fontId="4" fillId="4" borderId="9" xfId="0" applyNumberFormat="1" applyFont="1" applyFill="1" applyBorder="1" applyAlignment="1">
      <alignment horizontal="right" vertical="center"/>
    </xf>
    <xf numFmtId="44" fontId="4" fillId="5" borderId="9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right" vertical="center" wrapText="1"/>
    </xf>
    <xf numFmtId="0" fontId="9" fillId="5" borderId="1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3" borderId="18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4" fillId="0" borderId="1" xfId="0" applyNumberFormat="1" applyFont="1" applyFill="1" applyBorder="1"/>
    <xf numFmtId="44" fontId="4" fillId="0" borderId="0" xfId="0" applyNumberFormat="1" applyFont="1" applyFill="1" applyBorder="1"/>
    <xf numFmtId="44" fontId="4" fillId="0" borderId="1" xfId="0" applyNumberFormat="1" applyFont="1" applyFill="1" applyBorder="1" applyAlignment="1">
      <alignment wrapText="1"/>
    </xf>
    <xf numFmtId="44" fontId="4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/>
    <xf numFmtId="0" fontId="10" fillId="0" borderId="0" xfId="0" applyFont="1" applyFill="1" applyBorder="1" applyAlignment="1"/>
    <xf numFmtId="44" fontId="8" fillId="2" borderId="20" xfId="1" applyFont="1" applyFill="1" applyBorder="1"/>
    <xf numFmtId="44" fontId="8" fillId="2" borderId="20" xfId="1" applyFont="1" applyFill="1" applyBorder="1" applyAlignment="1">
      <alignment wrapText="1"/>
    </xf>
    <xf numFmtId="44" fontId="9" fillId="7" borderId="10" xfId="1" applyFont="1" applyFill="1" applyBorder="1"/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wrapText="1"/>
    </xf>
    <xf numFmtId="2" fontId="8" fillId="2" borderId="10" xfId="1" applyNumberFormat="1" applyFont="1" applyFill="1" applyBorder="1"/>
    <xf numFmtId="0" fontId="4" fillId="4" borderId="18" xfId="0" applyFont="1" applyFill="1" applyBorder="1" applyAlignment="1">
      <alignment horizontal="right" vertical="center" wrapText="1"/>
    </xf>
    <xf numFmtId="0" fontId="0" fillId="0" borderId="0" xfId="0" applyFill="1"/>
    <xf numFmtId="0" fontId="4" fillId="0" borderId="0" xfId="0" applyFont="1" applyFill="1" applyBorder="1" applyAlignment="1"/>
    <xf numFmtId="0" fontId="12" fillId="0" borderId="13" xfId="0" applyFont="1" applyBorder="1"/>
    <xf numFmtId="0" fontId="12" fillId="0" borderId="13" xfId="1" applyNumberFormat="1" applyFont="1" applyBorder="1"/>
    <xf numFmtId="44" fontId="12" fillId="0" borderId="13" xfId="1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44" fontId="14" fillId="0" borderId="0" xfId="0" applyNumberFormat="1" applyFont="1" applyFill="1" applyBorder="1" applyAlignment="1"/>
    <xf numFmtId="0" fontId="15" fillId="0" borderId="0" xfId="0" applyFont="1" applyFill="1"/>
    <xf numFmtId="0" fontId="15" fillId="0" borderId="0" xfId="0" applyFont="1"/>
    <xf numFmtId="2" fontId="15" fillId="0" borderId="0" xfId="0" applyNumberFormat="1" applyFont="1"/>
    <xf numFmtId="44" fontId="15" fillId="0" borderId="0" xfId="0" applyNumberFormat="1" applyFont="1"/>
    <xf numFmtId="2" fontId="12" fillId="0" borderId="13" xfId="1" applyNumberFormat="1" applyFont="1" applyBorder="1"/>
    <xf numFmtId="0" fontId="11" fillId="0" borderId="0" xfId="0" applyFont="1"/>
    <xf numFmtId="2" fontId="17" fillId="0" borderId="1" xfId="0" applyNumberFormat="1" applyFont="1" applyBorder="1"/>
    <xf numFmtId="44" fontId="17" fillId="0" borderId="1" xfId="0" applyNumberFormat="1" applyFont="1" applyBorder="1"/>
    <xf numFmtId="0" fontId="18" fillId="3" borderId="1" xfId="0" applyFont="1" applyFill="1" applyBorder="1"/>
    <xf numFmtId="0" fontId="22" fillId="0" borderId="0" xfId="0" applyFont="1" applyFill="1" applyAlignment="1">
      <alignment wrapText="1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wrapText="1"/>
    </xf>
    <xf numFmtId="8" fontId="23" fillId="0" borderId="0" xfId="0" applyNumberFormat="1" applyFont="1"/>
    <xf numFmtId="8" fontId="23" fillId="0" borderId="0" xfId="0" applyNumberFormat="1" applyFont="1" applyAlignment="1">
      <alignment wrapText="1"/>
    </xf>
    <xf numFmtId="0" fontId="25" fillId="0" borderId="0" xfId="0" applyFont="1"/>
    <xf numFmtId="6" fontId="25" fillId="0" borderId="0" xfId="0" applyNumberFormat="1" applyFont="1"/>
    <xf numFmtId="0" fontId="26" fillId="0" borderId="0" xfId="0" applyFont="1" applyAlignment="1">
      <alignment wrapText="1"/>
    </xf>
    <xf numFmtId="6" fontId="26" fillId="0" borderId="0" xfId="0" applyNumberFormat="1" applyFont="1" applyAlignment="1">
      <alignment wrapText="1"/>
    </xf>
    <xf numFmtId="0" fontId="27" fillId="0" borderId="14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44" fontId="26" fillId="0" borderId="14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44" fontId="26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4" fontId="26" fillId="0" borderId="11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8" fontId="26" fillId="0" borderId="0" xfId="0" applyNumberFormat="1" applyFont="1" applyAlignment="1">
      <alignment wrapText="1"/>
    </xf>
    <xf numFmtId="8" fontId="4" fillId="5" borderId="9" xfId="0" applyNumberFormat="1" applyFont="1" applyFill="1" applyBorder="1" applyAlignment="1">
      <alignment horizontal="right" vertical="center" wrapText="1"/>
    </xf>
    <xf numFmtId="8" fontId="0" fillId="0" borderId="0" xfId="0" applyNumberFormat="1" applyAlignment="1">
      <alignment wrapText="1"/>
    </xf>
    <xf numFmtId="8" fontId="18" fillId="4" borderId="1" xfId="0" applyNumberFormat="1" applyFont="1" applyFill="1" applyBorder="1"/>
    <xf numFmtId="6" fontId="18" fillId="4" borderId="1" xfId="0" applyNumberFormat="1" applyFont="1" applyFill="1" applyBorder="1"/>
    <xf numFmtId="8" fontId="0" fillId="0" borderId="0" xfId="0" applyNumberFormat="1"/>
    <xf numFmtId="44" fontId="0" fillId="0" borderId="0" xfId="0" applyNumberFormat="1" applyAlignment="1">
      <alignment wrapText="1"/>
    </xf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1" xfId="0" applyFont="1" applyFill="1" applyBorder="1" applyAlignment="1"/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9" fillId="4" borderId="6" xfId="0" applyFont="1" applyFill="1" applyBorder="1" applyAlignment="1"/>
    <xf numFmtId="0" fontId="9" fillId="5" borderId="4" xfId="0" applyFont="1" applyFill="1" applyBorder="1" applyAlignment="1"/>
    <xf numFmtId="0" fontId="9" fillId="5" borderId="5" xfId="0" applyFont="1" applyFill="1" applyBorder="1" applyAlignment="1"/>
    <xf numFmtId="0" fontId="9" fillId="5" borderId="6" xfId="0" applyFont="1" applyFill="1" applyBorder="1" applyAlignment="1"/>
    <xf numFmtId="0" fontId="9" fillId="6" borderId="4" xfId="0" applyFont="1" applyFill="1" applyBorder="1" applyAlignment="1"/>
    <xf numFmtId="0" fontId="9" fillId="6" borderId="5" xfId="0" applyFont="1" applyFill="1" applyBorder="1" applyAlignment="1"/>
    <xf numFmtId="0" fontId="9" fillId="6" borderId="6" xfId="0" applyFont="1" applyFill="1" applyBorder="1" applyAlignment="1"/>
    <xf numFmtId="0" fontId="16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tabSelected="1" topLeftCell="A29" zoomScaleNormal="100" workbookViewId="0">
      <selection activeCell="AE38" sqref="AE38"/>
    </sheetView>
  </sheetViews>
  <sheetFormatPr baseColWidth="10" defaultColWidth="8.83203125" defaultRowHeight="15"/>
  <cols>
    <col min="1" max="1" width="4.5" customWidth="1"/>
    <col min="5" max="5" width="33.1640625" customWidth="1"/>
    <col min="6" max="6" width="15.6640625" customWidth="1"/>
    <col min="7" max="7" width="15.6640625" style="16" customWidth="1"/>
    <col min="8" max="10" width="15.6640625" customWidth="1"/>
    <col min="11" max="31" width="15.6640625" style="16" customWidth="1"/>
    <col min="32" max="39" width="8.83203125" style="16"/>
  </cols>
  <sheetData>
    <row r="1" spans="1:39" ht="16">
      <c r="A1" s="1"/>
      <c r="B1" s="110"/>
      <c r="C1" s="110"/>
      <c r="D1" s="110"/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9" s="24" customFormat="1" ht="16" thickBot="1">
      <c r="A2" s="21"/>
      <c r="B2" s="21"/>
      <c r="C2" s="22"/>
      <c r="D2" s="21"/>
      <c r="E2" s="21"/>
      <c r="F2" s="37" t="s">
        <v>2</v>
      </c>
      <c r="G2" s="57" t="s">
        <v>11</v>
      </c>
      <c r="H2" s="38" t="s">
        <v>12</v>
      </c>
      <c r="I2" s="38" t="s">
        <v>13</v>
      </c>
      <c r="J2" s="38" t="s">
        <v>0</v>
      </c>
      <c r="K2" s="39" t="s">
        <v>27</v>
      </c>
      <c r="L2" s="40" t="s">
        <v>15</v>
      </c>
      <c r="M2" s="39" t="s">
        <v>21</v>
      </c>
      <c r="N2" s="40" t="s">
        <v>3</v>
      </c>
      <c r="O2" s="40" t="s">
        <v>16</v>
      </c>
      <c r="P2" s="39" t="s">
        <v>18</v>
      </c>
      <c r="Q2" s="39" t="s">
        <v>24</v>
      </c>
      <c r="R2" s="39" t="s">
        <v>17</v>
      </c>
      <c r="S2" s="39" t="s">
        <v>88</v>
      </c>
      <c r="T2" s="39" t="s">
        <v>20</v>
      </c>
      <c r="U2" s="39" t="s">
        <v>25</v>
      </c>
      <c r="V2" s="39" t="s">
        <v>1</v>
      </c>
      <c r="W2" s="39" t="s">
        <v>48</v>
      </c>
      <c r="X2" s="39" t="s">
        <v>19</v>
      </c>
      <c r="Y2" s="39" t="s">
        <v>63</v>
      </c>
      <c r="Z2" s="39" t="s">
        <v>49</v>
      </c>
      <c r="AA2" s="39" t="s">
        <v>23</v>
      </c>
      <c r="AB2" s="39" t="s">
        <v>105</v>
      </c>
      <c r="AC2" s="39" t="s">
        <v>107</v>
      </c>
      <c r="AD2" s="39" t="s">
        <v>109</v>
      </c>
      <c r="AE2" s="39" t="s">
        <v>109</v>
      </c>
      <c r="AF2" s="23"/>
      <c r="AG2" s="23"/>
      <c r="AH2" s="23"/>
      <c r="AI2" s="23"/>
      <c r="AJ2" s="23"/>
      <c r="AK2" s="23"/>
      <c r="AL2" s="23"/>
      <c r="AM2" s="23"/>
    </row>
    <row r="3" spans="1:39" s="24" customFormat="1" ht="24" thickTop="1" thickBot="1">
      <c r="A3" s="21"/>
      <c r="B3" s="21"/>
      <c r="C3" s="22"/>
      <c r="D3" s="21"/>
      <c r="E3" s="21"/>
      <c r="F3" s="30" t="s">
        <v>10</v>
      </c>
      <c r="G3" s="31" t="s">
        <v>45</v>
      </c>
      <c r="H3" s="32" t="s">
        <v>14</v>
      </c>
      <c r="I3" s="31" t="s">
        <v>14</v>
      </c>
      <c r="J3" s="32" t="s">
        <v>14</v>
      </c>
      <c r="K3" s="34" t="s">
        <v>22</v>
      </c>
      <c r="L3" s="34" t="s">
        <v>22</v>
      </c>
      <c r="M3" s="34" t="s">
        <v>22</v>
      </c>
      <c r="N3" s="34" t="s">
        <v>22</v>
      </c>
      <c r="O3" s="34" t="s">
        <v>22</v>
      </c>
      <c r="P3" s="34" t="s">
        <v>22</v>
      </c>
      <c r="Q3" s="34" t="s">
        <v>22</v>
      </c>
      <c r="R3" s="34" t="s">
        <v>22</v>
      </c>
      <c r="S3" s="34" t="s">
        <v>22</v>
      </c>
      <c r="T3" s="34" t="s">
        <v>22</v>
      </c>
      <c r="U3" s="34" t="s">
        <v>22</v>
      </c>
      <c r="V3" s="34" t="s">
        <v>22</v>
      </c>
      <c r="W3" s="33" t="s">
        <v>22</v>
      </c>
      <c r="X3" s="35" t="s">
        <v>22</v>
      </c>
      <c r="Y3" s="34" t="s">
        <v>22</v>
      </c>
      <c r="Z3" s="34" t="s">
        <v>22</v>
      </c>
      <c r="AA3" s="34" t="s">
        <v>22</v>
      </c>
      <c r="AB3" s="34" t="s">
        <v>106</v>
      </c>
      <c r="AC3" s="34" t="s">
        <v>108</v>
      </c>
      <c r="AD3" s="34" t="s">
        <v>110</v>
      </c>
      <c r="AE3" s="34" t="s">
        <v>111</v>
      </c>
      <c r="AF3" s="36"/>
      <c r="AG3" s="23"/>
      <c r="AH3" s="23"/>
      <c r="AI3" s="23"/>
      <c r="AJ3" s="23"/>
      <c r="AK3" s="23"/>
      <c r="AL3" s="23"/>
      <c r="AM3" s="23"/>
    </row>
    <row r="4" spans="1:39" s="20" customFormat="1" ht="16" thickTop="1">
      <c r="A4" s="17"/>
      <c r="B4" s="17"/>
      <c r="C4" s="17"/>
      <c r="D4" s="18" t="s">
        <v>4</v>
      </c>
      <c r="E4" s="17"/>
      <c r="F4" s="26">
        <v>475</v>
      </c>
      <c r="G4" s="27">
        <v>235</v>
      </c>
      <c r="H4" s="28">
        <v>235</v>
      </c>
      <c r="I4" s="28">
        <v>235</v>
      </c>
      <c r="J4" s="28">
        <v>475</v>
      </c>
      <c r="K4" s="29">
        <v>235</v>
      </c>
      <c r="L4" s="29">
        <v>235</v>
      </c>
      <c r="M4" s="29">
        <v>235</v>
      </c>
      <c r="N4" s="29">
        <v>235</v>
      </c>
      <c r="O4" s="29">
        <v>235</v>
      </c>
      <c r="P4" s="29">
        <v>235</v>
      </c>
      <c r="Q4" s="29">
        <v>235</v>
      </c>
      <c r="R4" s="29">
        <v>235</v>
      </c>
      <c r="S4" s="29">
        <v>235</v>
      </c>
      <c r="T4" s="29">
        <v>235</v>
      </c>
      <c r="U4" s="29">
        <v>235</v>
      </c>
      <c r="V4" s="29">
        <v>250</v>
      </c>
      <c r="W4" s="29">
        <v>235</v>
      </c>
      <c r="X4" s="29">
        <v>235</v>
      </c>
      <c r="Y4" s="29">
        <v>235</v>
      </c>
      <c r="Z4" s="29">
        <v>235</v>
      </c>
      <c r="AA4" s="29">
        <v>235</v>
      </c>
      <c r="AB4" s="29">
        <v>235</v>
      </c>
      <c r="AC4" s="29">
        <v>75</v>
      </c>
      <c r="AD4" s="29">
        <v>20</v>
      </c>
      <c r="AE4" s="100">
        <v>0</v>
      </c>
      <c r="AF4" s="19"/>
      <c r="AG4" s="19"/>
      <c r="AH4" s="19"/>
      <c r="AI4" s="19"/>
      <c r="AJ4" s="19"/>
      <c r="AK4" s="19"/>
      <c r="AL4" s="19"/>
      <c r="AM4" s="19"/>
    </row>
    <row r="5" spans="1:39" ht="16" thickBot="1">
      <c r="A5" s="2"/>
      <c r="B5" s="2"/>
      <c r="C5" s="2"/>
      <c r="D5" s="2"/>
      <c r="E5" s="2"/>
      <c r="F5" s="2"/>
      <c r="G5" s="12"/>
      <c r="H5" s="2"/>
      <c r="I5" s="2"/>
      <c r="J5" s="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9" ht="16" thickBot="1">
      <c r="A6" s="2"/>
      <c r="B6" s="3"/>
      <c r="C6" s="3"/>
      <c r="D6" s="3"/>
      <c r="E6" s="3"/>
      <c r="F6" s="112" t="s">
        <v>5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9">
      <c r="A7" s="7"/>
      <c r="B7" s="7"/>
      <c r="C7" s="7"/>
      <c r="D7" s="7"/>
      <c r="E7" s="7"/>
      <c r="F7" s="6"/>
      <c r="G7" s="13"/>
      <c r="H7" s="6"/>
      <c r="I7" s="6"/>
      <c r="J7" s="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9">
      <c r="A8" s="6"/>
      <c r="B8" s="106" t="s">
        <v>28</v>
      </c>
      <c r="C8" s="107"/>
      <c r="D8" s="107"/>
      <c r="E8" s="108"/>
      <c r="F8" s="8"/>
      <c r="G8" s="14">
        <v>80</v>
      </c>
      <c r="H8" s="8"/>
      <c r="I8" s="8"/>
      <c r="J8" s="8"/>
      <c r="K8" s="14"/>
      <c r="L8" s="14">
        <v>10</v>
      </c>
      <c r="M8" s="14"/>
      <c r="N8" s="14"/>
      <c r="O8" s="14"/>
      <c r="P8" s="14"/>
      <c r="Q8" s="14"/>
      <c r="R8" s="14">
        <v>20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9">
      <c r="A9" s="6"/>
      <c r="B9" s="106" t="s">
        <v>7</v>
      </c>
      <c r="C9" s="107"/>
      <c r="D9" s="107"/>
      <c r="E9" s="108"/>
      <c r="F9" s="8">
        <v>160</v>
      </c>
      <c r="G9" s="14">
        <v>80</v>
      </c>
      <c r="H9" s="8"/>
      <c r="I9" s="8"/>
      <c r="J9" s="8">
        <v>80</v>
      </c>
      <c r="K9" s="14"/>
      <c r="L9" s="14"/>
      <c r="M9" s="14">
        <v>75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v>170</v>
      </c>
      <c r="AC9" s="14">
        <v>800</v>
      </c>
      <c r="AD9" s="14">
        <v>2500</v>
      </c>
      <c r="AE9" s="14"/>
    </row>
    <row r="10" spans="1:39" ht="15" customHeight="1">
      <c r="A10" s="6"/>
      <c r="B10" s="117" t="s">
        <v>29</v>
      </c>
      <c r="C10" s="118"/>
      <c r="D10" s="118"/>
      <c r="E10" s="119"/>
      <c r="F10" s="8"/>
      <c r="G10" s="14"/>
      <c r="H10" s="8"/>
      <c r="I10" s="8">
        <v>120</v>
      </c>
      <c r="J10" s="8"/>
      <c r="K10" s="14"/>
      <c r="L10" s="14"/>
      <c r="M10" s="14"/>
      <c r="N10" s="14"/>
      <c r="O10" s="14"/>
      <c r="P10" s="14"/>
      <c r="Q10" s="14"/>
      <c r="R10" s="14"/>
      <c r="S10" s="14"/>
      <c r="T10" s="14">
        <v>60</v>
      </c>
      <c r="U10" s="14"/>
      <c r="V10" s="14">
        <v>80</v>
      </c>
      <c r="W10" s="14"/>
      <c r="X10" s="14"/>
      <c r="Y10" s="14"/>
      <c r="Z10" s="14"/>
      <c r="AA10" s="14"/>
      <c r="AB10" s="14"/>
      <c r="AC10" s="14"/>
      <c r="AD10" s="14"/>
      <c r="AE10" s="14"/>
    </row>
    <row r="11" spans="1:39" ht="15" customHeight="1">
      <c r="A11" s="6"/>
      <c r="B11" s="117" t="s">
        <v>30</v>
      </c>
      <c r="C11" s="118"/>
      <c r="D11" s="118"/>
      <c r="E11" s="119"/>
      <c r="F11" s="8"/>
      <c r="G11" s="14"/>
      <c r="H11" s="8"/>
      <c r="I11" s="8"/>
      <c r="J11" s="8">
        <v>60</v>
      </c>
      <c r="K11" s="14"/>
      <c r="L11" s="14"/>
      <c r="M11" s="14"/>
      <c r="N11" s="14"/>
      <c r="O11" s="14"/>
      <c r="P11" s="14"/>
      <c r="Q11" s="14"/>
      <c r="R11" s="14"/>
      <c r="S11" s="14"/>
      <c r="T11" s="14">
        <v>120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9">
      <c r="A12" s="6"/>
      <c r="B12" s="106" t="s">
        <v>31</v>
      </c>
      <c r="C12" s="107"/>
      <c r="D12" s="107"/>
      <c r="E12" s="108"/>
      <c r="F12" s="8"/>
      <c r="G12" s="14"/>
      <c r="H12" s="8"/>
      <c r="I12" s="8"/>
      <c r="J12" s="8"/>
      <c r="K12" s="14"/>
      <c r="L12" s="14"/>
      <c r="M12" s="14"/>
      <c r="N12" s="14">
        <v>150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>
        <v>20</v>
      </c>
      <c r="AB12" s="14"/>
      <c r="AC12" s="14"/>
      <c r="AD12" s="14"/>
      <c r="AE12" s="14"/>
    </row>
    <row r="13" spans="1:39">
      <c r="A13" s="6"/>
      <c r="B13" s="120" t="s">
        <v>32</v>
      </c>
      <c r="C13" s="120"/>
      <c r="D13" s="120"/>
      <c r="E13" s="120"/>
      <c r="F13" s="8"/>
      <c r="G13" s="14"/>
      <c r="H13" s="8"/>
      <c r="I13" s="8"/>
      <c r="J13" s="8"/>
      <c r="K13" s="14"/>
      <c r="L13" s="14">
        <v>40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20</v>
      </c>
      <c r="AB13" s="14"/>
      <c r="AC13" s="14"/>
      <c r="AD13" s="14"/>
      <c r="AE13" s="14"/>
    </row>
    <row r="14" spans="1:39">
      <c r="A14" s="6"/>
      <c r="B14" s="114" t="s">
        <v>33</v>
      </c>
      <c r="C14" s="115"/>
      <c r="D14" s="115"/>
      <c r="E14" s="116"/>
      <c r="F14" s="8"/>
      <c r="G14" s="14"/>
      <c r="H14" s="8"/>
      <c r="I14" s="8"/>
      <c r="J14" s="8"/>
      <c r="K14" s="14"/>
      <c r="L14" s="14"/>
      <c r="M14" s="14"/>
      <c r="N14" s="14"/>
      <c r="O14" s="14">
        <v>40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100</v>
      </c>
      <c r="AB14" s="14"/>
      <c r="AC14" s="14"/>
      <c r="AD14" s="14"/>
      <c r="AE14" s="14"/>
    </row>
    <row r="15" spans="1:39">
      <c r="A15" s="6"/>
      <c r="B15" s="106" t="s">
        <v>34</v>
      </c>
      <c r="C15" s="107"/>
      <c r="D15" s="107"/>
      <c r="E15" s="108"/>
      <c r="F15" s="8"/>
      <c r="G15" s="14">
        <v>40</v>
      </c>
      <c r="H15" s="8"/>
      <c r="I15" s="8"/>
      <c r="J15" s="8">
        <v>60</v>
      </c>
      <c r="K15" s="14"/>
      <c r="L15" s="14"/>
      <c r="M15" s="14"/>
      <c r="N15" s="14"/>
      <c r="O15" s="14"/>
      <c r="P15" s="14"/>
      <c r="Q15" s="14">
        <v>30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9">
      <c r="A16" s="6"/>
      <c r="B16" s="106" t="s">
        <v>35</v>
      </c>
      <c r="C16" s="107"/>
      <c r="D16" s="107"/>
      <c r="E16" s="108"/>
      <c r="F16" s="8"/>
      <c r="G16" s="14"/>
      <c r="H16" s="8"/>
      <c r="I16" s="8"/>
      <c r="J16" s="8"/>
      <c r="K16" s="14"/>
      <c r="L16" s="14"/>
      <c r="M16" s="14"/>
      <c r="N16" s="14"/>
      <c r="O16" s="14"/>
      <c r="P16" s="14"/>
      <c r="Q16" s="14"/>
      <c r="R16" s="14">
        <v>40</v>
      </c>
      <c r="S16" s="14"/>
      <c r="T16" s="14"/>
      <c r="U16" s="14"/>
      <c r="V16" s="14"/>
      <c r="W16" s="14"/>
      <c r="X16" s="14"/>
      <c r="Y16" s="14"/>
      <c r="Z16" s="14">
        <v>20</v>
      </c>
      <c r="AA16" s="14"/>
      <c r="AB16" s="14"/>
      <c r="AC16" s="14"/>
      <c r="AD16" s="14"/>
      <c r="AE16" s="14"/>
    </row>
    <row r="17" spans="1:32">
      <c r="A17" s="6"/>
      <c r="B17" s="106" t="s">
        <v>36</v>
      </c>
      <c r="C17" s="107"/>
      <c r="D17" s="107"/>
      <c r="E17" s="108"/>
      <c r="F17" s="8"/>
      <c r="G17" s="14"/>
      <c r="H17" s="8"/>
      <c r="I17" s="8">
        <v>20</v>
      </c>
      <c r="J17" s="8"/>
      <c r="K17" s="14"/>
      <c r="L17" s="14"/>
      <c r="M17" s="14"/>
      <c r="N17" s="14"/>
      <c r="O17" s="14"/>
      <c r="P17" s="14">
        <v>120</v>
      </c>
      <c r="Q17" s="14"/>
      <c r="R17" s="14"/>
      <c r="S17" s="14"/>
      <c r="T17" s="14"/>
      <c r="U17" s="14"/>
      <c r="V17" s="14"/>
      <c r="W17" s="14"/>
      <c r="X17" s="14"/>
      <c r="Y17" s="14">
        <v>60</v>
      </c>
      <c r="Z17" s="14"/>
      <c r="AA17" s="14"/>
      <c r="AB17" s="14"/>
      <c r="AC17" s="14"/>
      <c r="AD17" s="14"/>
      <c r="AE17" s="14"/>
    </row>
    <row r="18" spans="1:32">
      <c r="A18" s="6"/>
      <c r="B18" s="106" t="s">
        <v>37</v>
      </c>
      <c r="C18" s="107"/>
      <c r="D18" s="107"/>
      <c r="E18" s="108"/>
      <c r="F18" s="8"/>
      <c r="G18" s="14"/>
      <c r="H18" s="8">
        <v>20</v>
      </c>
      <c r="I18" s="8">
        <v>120</v>
      </c>
      <c r="J18" s="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20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2">
      <c r="A19" s="6"/>
      <c r="B19" s="106" t="s">
        <v>38</v>
      </c>
      <c r="C19" s="107"/>
      <c r="D19" s="107"/>
      <c r="E19" s="108"/>
      <c r="F19" s="8"/>
      <c r="G19" s="14"/>
      <c r="H19" s="8">
        <v>120</v>
      </c>
      <c r="I19" s="8">
        <v>30</v>
      </c>
      <c r="J19" s="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2">
      <c r="A20" s="6"/>
      <c r="B20" s="106" t="s">
        <v>39</v>
      </c>
      <c r="C20" s="107"/>
      <c r="D20" s="107"/>
      <c r="E20" s="108"/>
      <c r="F20" s="8"/>
      <c r="G20" s="14"/>
      <c r="H20" s="8"/>
      <c r="I20" s="8"/>
      <c r="J20" s="8"/>
      <c r="K20" s="14"/>
      <c r="L20" s="14"/>
      <c r="M20" s="14"/>
      <c r="N20" s="14"/>
      <c r="O20" s="14"/>
      <c r="P20" s="14">
        <v>20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2">
      <c r="A21" s="6"/>
      <c r="B21" s="106" t="s">
        <v>46</v>
      </c>
      <c r="C21" s="107"/>
      <c r="D21" s="107"/>
      <c r="E21" s="108"/>
      <c r="F21" s="8"/>
      <c r="G21" s="14"/>
      <c r="H21" s="8"/>
      <c r="I21" s="8"/>
      <c r="J21" s="8"/>
      <c r="K21" s="14"/>
      <c r="L21" s="14"/>
      <c r="M21" s="14"/>
      <c r="N21" s="14"/>
      <c r="O21" s="14"/>
      <c r="P21" s="14"/>
      <c r="Q21" s="14">
        <v>40</v>
      </c>
      <c r="R21" s="14"/>
      <c r="S21" s="14"/>
      <c r="T21" s="14"/>
      <c r="U21" s="14"/>
      <c r="V21" s="14">
        <v>100</v>
      </c>
      <c r="W21" s="14"/>
      <c r="X21" s="14"/>
      <c r="Y21" s="14"/>
      <c r="Z21" s="14"/>
      <c r="AA21" s="14">
        <v>160</v>
      </c>
      <c r="AB21" s="14"/>
      <c r="AC21" s="14"/>
      <c r="AD21" s="14"/>
      <c r="AE21" s="14"/>
    </row>
    <row r="22" spans="1:32">
      <c r="A22" s="6"/>
      <c r="B22" s="106" t="s">
        <v>40</v>
      </c>
      <c r="C22" s="107"/>
      <c r="D22" s="107"/>
      <c r="E22" s="108"/>
      <c r="F22" s="8"/>
      <c r="G22" s="14"/>
      <c r="H22" s="8">
        <v>150</v>
      </c>
      <c r="I22" s="8"/>
      <c r="J22" s="8"/>
      <c r="K22" s="14">
        <v>40</v>
      </c>
      <c r="L22" s="14"/>
      <c r="M22" s="14"/>
      <c r="N22" s="14"/>
      <c r="O22" s="14"/>
      <c r="P22" s="14"/>
      <c r="Q22" s="14"/>
      <c r="R22" s="14"/>
      <c r="S22" s="14">
        <v>20</v>
      </c>
      <c r="T22" s="14"/>
      <c r="U22" s="14"/>
      <c r="V22" s="14">
        <v>40</v>
      </c>
      <c r="W22" s="14"/>
      <c r="X22" s="14">
        <v>20</v>
      </c>
      <c r="Y22" s="14"/>
      <c r="Z22" s="14"/>
      <c r="AA22" s="14"/>
      <c r="AB22" s="14"/>
      <c r="AC22" s="14"/>
      <c r="AD22" s="14"/>
      <c r="AE22" s="14"/>
    </row>
    <row r="23" spans="1:32">
      <c r="A23" s="6"/>
      <c r="B23" s="106" t="s">
        <v>41</v>
      </c>
      <c r="C23" s="107"/>
      <c r="D23" s="107"/>
      <c r="E23" s="108"/>
      <c r="F23" s="8"/>
      <c r="G23" s="14"/>
      <c r="H23" s="8"/>
      <c r="I23" s="8"/>
      <c r="J23" s="8"/>
      <c r="K23" s="14"/>
      <c r="L23" s="14">
        <v>30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2">
      <c r="A24" s="6"/>
      <c r="B24" s="106" t="s">
        <v>42</v>
      </c>
      <c r="C24" s="107"/>
      <c r="D24" s="107"/>
      <c r="E24" s="108"/>
      <c r="F24" s="8"/>
      <c r="G24" s="14"/>
      <c r="H24" s="8"/>
      <c r="I24" s="8"/>
      <c r="J24" s="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v>100</v>
      </c>
      <c r="Y24" s="14"/>
      <c r="Z24" s="14"/>
      <c r="AA24" s="14"/>
      <c r="AB24" s="14"/>
      <c r="AC24" s="14"/>
      <c r="AD24" s="14"/>
      <c r="AE24" s="14"/>
    </row>
    <row r="25" spans="1:32">
      <c r="A25" s="6"/>
      <c r="B25" s="106" t="s">
        <v>43</v>
      </c>
      <c r="C25" s="107"/>
      <c r="D25" s="107"/>
      <c r="E25" s="108"/>
      <c r="F25" s="8"/>
      <c r="G25" s="14"/>
      <c r="H25" s="8"/>
      <c r="I25" s="8"/>
      <c r="J25" s="8"/>
      <c r="K25" s="14"/>
      <c r="L25" s="14"/>
      <c r="M25" s="14"/>
      <c r="N25" s="14"/>
      <c r="O25" s="14"/>
      <c r="P25" s="14"/>
      <c r="Q25" s="14"/>
      <c r="R25" s="14">
        <v>60</v>
      </c>
      <c r="S25" s="14"/>
      <c r="T25" s="14"/>
      <c r="U25" s="14"/>
      <c r="V25" s="14"/>
      <c r="W25" s="14"/>
      <c r="X25" s="14">
        <v>100</v>
      </c>
      <c r="Y25" s="14"/>
      <c r="Z25" s="14"/>
      <c r="AA25" s="14"/>
      <c r="AB25" s="14"/>
      <c r="AC25" s="14"/>
      <c r="AD25" s="14"/>
      <c r="AE25" s="14"/>
    </row>
    <row r="26" spans="1:32">
      <c r="A26" s="6"/>
      <c r="B26" s="106" t="s">
        <v>44</v>
      </c>
      <c r="C26" s="107"/>
      <c r="D26" s="107"/>
      <c r="E26" s="108"/>
      <c r="F26" s="8"/>
      <c r="G26" s="14"/>
      <c r="H26" s="9"/>
      <c r="I26" s="8"/>
      <c r="J26" s="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v>100</v>
      </c>
      <c r="Y26" s="14"/>
      <c r="Z26" s="14"/>
      <c r="AA26" s="14">
        <v>20</v>
      </c>
      <c r="AB26" s="14"/>
      <c r="AC26" s="14"/>
      <c r="AD26" s="14"/>
      <c r="AE26" s="14"/>
    </row>
    <row r="27" spans="1:32">
      <c r="A27" s="6"/>
      <c r="B27" s="106" t="s">
        <v>87</v>
      </c>
      <c r="C27" s="107"/>
      <c r="D27" s="107"/>
      <c r="E27" s="108"/>
      <c r="F27" s="8">
        <v>20</v>
      </c>
      <c r="G27" s="14"/>
      <c r="H27" s="9">
        <v>30</v>
      </c>
      <c r="I27" s="8">
        <v>30</v>
      </c>
      <c r="J27" s="8">
        <v>160</v>
      </c>
      <c r="K27" s="14">
        <v>50</v>
      </c>
      <c r="L27" s="14"/>
      <c r="M27" s="14"/>
      <c r="N27" s="14">
        <v>20</v>
      </c>
      <c r="O27" s="14"/>
      <c r="P27" s="14">
        <v>10</v>
      </c>
      <c r="Q27" s="14">
        <v>10</v>
      </c>
      <c r="R27" s="14">
        <v>10</v>
      </c>
      <c r="S27" s="14"/>
      <c r="T27" s="14">
        <v>20</v>
      </c>
      <c r="U27" s="14"/>
      <c r="V27" s="14"/>
      <c r="W27" s="14"/>
      <c r="X27" s="14">
        <v>20</v>
      </c>
      <c r="Y27" s="14"/>
      <c r="Z27" s="14"/>
      <c r="AA27" s="14">
        <v>20</v>
      </c>
      <c r="AB27" s="14"/>
      <c r="AC27" s="14"/>
      <c r="AD27" s="14"/>
      <c r="AE27" s="14"/>
    </row>
    <row r="28" spans="1:32" ht="16" thickBot="1">
      <c r="A28" s="6"/>
      <c r="B28" s="106" t="s">
        <v>86</v>
      </c>
      <c r="C28" s="107"/>
      <c r="D28" s="107"/>
      <c r="E28" s="108"/>
      <c r="F28" s="8">
        <v>225</v>
      </c>
      <c r="G28" s="14">
        <v>160</v>
      </c>
      <c r="H28" s="9">
        <v>40</v>
      </c>
      <c r="I28" s="8">
        <v>40</v>
      </c>
      <c r="J28" s="8">
        <v>120</v>
      </c>
      <c r="K28" s="14">
        <v>25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2" ht="16" thickBot="1">
      <c r="A29" s="6"/>
      <c r="B29" s="109" t="s">
        <v>8</v>
      </c>
      <c r="C29" s="109"/>
      <c r="D29" s="109"/>
      <c r="E29" s="109"/>
      <c r="F29" s="10">
        <f t="shared" ref="F29:AA29" si="0">SUM(F8:F28)</f>
        <v>405</v>
      </c>
      <c r="G29" s="10">
        <f t="shared" si="0"/>
        <v>360</v>
      </c>
      <c r="H29" s="10">
        <f t="shared" si="0"/>
        <v>360</v>
      </c>
      <c r="I29" s="10">
        <f t="shared" si="0"/>
        <v>360</v>
      </c>
      <c r="J29" s="10">
        <f t="shared" si="0"/>
        <v>480</v>
      </c>
      <c r="K29" s="10">
        <f t="shared" si="0"/>
        <v>115</v>
      </c>
      <c r="L29" s="10">
        <f t="shared" si="0"/>
        <v>80</v>
      </c>
      <c r="M29" s="10">
        <f t="shared" si="0"/>
        <v>75</v>
      </c>
      <c r="N29" s="10">
        <f t="shared" si="0"/>
        <v>170</v>
      </c>
      <c r="O29" s="10">
        <f t="shared" si="0"/>
        <v>40</v>
      </c>
      <c r="P29" s="10">
        <f t="shared" si="0"/>
        <v>150</v>
      </c>
      <c r="Q29" s="10">
        <f t="shared" si="0"/>
        <v>80</v>
      </c>
      <c r="R29" s="10">
        <f t="shared" si="0"/>
        <v>130</v>
      </c>
      <c r="S29" s="10">
        <f t="shared" si="0"/>
        <v>20</v>
      </c>
      <c r="T29" s="10">
        <f t="shared" si="0"/>
        <v>200</v>
      </c>
      <c r="U29" s="10">
        <f t="shared" si="0"/>
        <v>20</v>
      </c>
      <c r="V29" s="10">
        <f t="shared" si="0"/>
        <v>220</v>
      </c>
      <c r="W29" s="10">
        <f t="shared" si="0"/>
        <v>0</v>
      </c>
      <c r="X29" s="10">
        <f t="shared" si="0"/>
        <v>340</v>
      </c>
      <c r="Y29" s="10">
        <f t="shared" si="0"/>
        <v>60</v>
      </c>
      <c r="Z29" s="10">
        <f t="shared" si="0"/>
        <v>20</v>
      </c>
      <c r="AA29" s="10">
        <f t="shared" si="0"/>
        <v>340</v>
      </c>
      <c r="AB29" s="10">
        <v>170</v>
      </c>
      <c r="AC29" s="10">
        <v>800</v>
      </c>
      <c r="AD29" s="10">
        <v>2500</v>
      </c>
      <c r="AE29" s="10">
        <v>0</v>
      </c>
    </row>
    <row r="30" spans="1:32" ht="16" thickBot="1">
      <c r="A30" s="6"/>
      <c r="B30" s="109" t="s">
        <v>9</v>
      </c>
      <c r="C30" s="109"/>
      <c r="D30" s="109"/>
      <c r="E30" s="109"/>
      <c r="F30" s="11">
        <f t="shared" ref="F30:AE30" si="1">SUM(F4*F29)</f>
        <v>192375</v>
      </c>
      <c r="G30" s="11">
        <f t="shared" si="1"/>
        <v>84600</v>
      </c>
      <c r="H30" s="11">
        <f t="shared" si="1"/>
        <v>84600</v>
      </c>
      <c r="I30" s="11">
        <f t="shared" si="1"/>
        <v>84600</v>
      </c>
      <c r="J30" s="11">
        <f t="shared" si="1"/>
        <v>228000</v>
      </c>
      <c r="K30" s="11">
        <f t="shared" si="1"/>
        <v>27025</v>
      </c>
      <c r="L30" s="11">
        <f t="shared" si="1"/>
        <v>18800</v>
      </c>
      <c r="M30" s="11">
        <f t="shared" si="1"/>
        <v>17625</v>
      </c>
      <c r="N30" s="11">
        <f t="shared" si="1"/>
        <v>39950</v>
      </c>
      <c r="O30" s="11">
        <f t="shared" si="1"/>
        <v>9400</v>
      </c>
      <c r="P30" s="11">
        <f t="shared" si="1"/>
        <v>35250</v>
      </c>
      <c r="Q30" s="11">
        <f t="shared" si="1"/>
        <v>18800</v>
      </c>
      <c r="R30" s="11">
        <f t="shared" si="1"/>
        <v>30550</v>
      </c>
      <c r="S30" s="11">
        <f t="shared" si="1"/>
        <v>4700</v>
      </c>
      <c r="T30" s="11">
        <f t="shared" si="1"/>
        <v>47000</v>
      </c>
      <c r="U30" s="11">
        <f t="shared" si="1"/>
        <v>4700</v>
      </c>
      <c r="V30" s="11">
        <f t="shared" si="1"/>
        <v>55000</v>
      </c>
      <c r="W30" s="11">
        <f t="shared" si="1"/>
        <v>0</v>
      </c>
      <c r="X30" s="11">
        <f t="shared" si="1"/>
        <v>79900</v>
      </c>
      <c r="Y30" s="11">
        <f t="shared" si="1"/>
        <v>14100</v>
      </c>
      <c r="Z30" s="11">
        <f t="shared" si="1"/>
        <v>4700</v>
      </c>
      <c r="AA30" s="11">
        <f t="shared" si="1"/>
        <v>79900</v>
      </c>
      <c r="AB30" s="11">
        <f t="shared" si="1"/>
        <v>39950</v>
      </c>
      <c r="AC30" s="11">
        <f t="shared" si="1"/>
        <v>60000</v>
      </c>
      <c r="AD30" s="11">
        <f t="shared" si="1"/>
        <v>50000</v>
      </c>
      <c r="AE30" s="15">
        <f t="shared" si="1"/>
        <v>0</v>
      </c>
      <c r="AF30" s="105"/>
    </row>
    <row r="31" spans="1:32">
      <c r="B31" s="80" t="s">
        <v>99</v>
      </c>
      <c r="C31" s="81"/>
      <c r="D31" s="81"/>
      <c r="E31" s="81"/>
      <c r="F31" s="80">
        <v>135</v>
      </c>
      <c r="G31" s="82">
        <v>120</v>
      </c>
      <c r="H31" s="80">
        <v>120</v>
      </c>
      <c r="I31" s="80">
        <v>120</v>
      </c>
      <c r="J31" s="80">
        <v>160</v>
      </c>
      <c r="K31" s="82">
        <v>38</v>
      </c>
      <c r="L31" s="82">
        <v>25</v>
      </c>
      <c r="M31" s="82">
        <v>25</v>
      </c>
      <c r="N31" s="82">
        <v>55</v>
      </c>
      <c r="O31" s="82">
        <v>13</v>
      </c>
      <c r="P31" s="82">
        <v>50</v>
      </c>
      <c r="Q31" s="82">
        <v>25</v>
      </c>
      <c r="R31" s="82">
        <v>45</v>
      </c>
      <c r="S31" s="82">
        <v>7</v>
      </c>
      <c r="T31" s="82">
        <v>65</v>
      </c>
      <c r="U31" s="82">
        <v>7</v>
      </c>
      <c r="V31" s="82">
        <v>70</v>
      </c>
      <c r="W31" s="82">
        <v>0</v>
      </c>
      <c r="X31" s="82">
        <v>115</v>
      </c>
      <c r="Y31" s="82">
        <v>20</v>
      </c>
      <c r="Z31" s="82">
        <v>7</v>
      </c>
      <c r="AA31" s="82">
        <v>115</v>
      </c>
      <c r="AB31" s="82">
        <v>60</v>
      </c>
      <c r="AC31" s="82">
        <v>0</v>
      </c>
      <c r="AD31" s="82">
        <v>0</v>
      </c>
      <c r="AE31" s="87">
        <v>240</v>
      </c>
    </row>
    <row r="32" spans="1:32">
      <c r="B32" s="80" t="s">
        <v>100</v>
      </c>
      <c r="C32" s="81"/>
      <c r="D32" s="81"/>
      <c r="E32" s="81"/>
      <c r="F32" s="83">
        <v>64125</v>
      </c>
      <c r="G32" s="84">
        <v>28200</v>
      </c>
      <c r="H32" s="83">
        <v>28200</v>
      </c>
      <c r="I32" s="83">
        <v>28200</v>
      </c>
      <c r="J32" s="83">
        <v>76000</v>
      </c>
      <c r="K32" s="84">
        <v>8930</v>
      </c>
      <c r="L32" s="84">
        <v>5875</v>
      </c>
      <c r="M32" s="84">
        <v>5875</v>
      </c>
      <c r="N32" s="84">
        <v>12925</v>
      </c>
      <c r="O32" s="84">
        <v>3055</v>
      </c>
      <c r="P32" s="84">
        <v>11750</v>
      </c>
      <c r="Q32" s="84">
        <v>5875</v>
      </c>
      <c r="R32" s="84">
        <v>10575</v>
      </c>
      <c r="S32" s="84">
        <v>1645</v>
      </c>
      <c r="T32" s="84">
        <v>15275</v>
      </c>
      <c r="U32" s="84">
        <v>1645</v>
      </c>
      <c r="V32" s="84">
        <v>17500</v>
      </c>
      <c r="W32" s="82">
        <v>0</v>
      </c>
      <c r="X32" s="84">
        <v>27025</v>
      </c>
      <c r="Y32" s="84">
        <v>4700</v>
      </c>
      <c r="Z32" s="84">
        <v>1645</v>
      </c>
      <c r="AA32" s="84">
        <v>27025</v>
      </c>
      <c r="AB32" s="84">
        <v>14100</v>
      </c>
      <c r="AC32" s="84"/>
      <c r="AD32" s="84"/>
      <c r="AE32" s="88">
        <v>18000</v>
      </c>
      <c r="AF32" s="101"/>
    </row>
    <row r="33" spans="5:31" ht="43" customHeight="1">
      <c r="E33" s="79"/>
      <c r="X33" s="89" t="s">
        <v>51</v>
      </c>
      <c r="Y33" s="90"/>
      <c r="Z33" s="90"/>
      <c r="AA33" s="90"/>
      <c r="AB33" s="90"/>
      <c r="AC33" s="90"/>
      <c r="AD33" s="90"/>
      <c r="AE33" s="91">
        <f>SUM(F30:AE30)</f>
        <v>1311525</v>
      </c>
    </row>
    <row r="34" spans="5:31" ht="16" thickBot="1">
      <c r="X34" s="92" t="s">
        <v>52</v>
      </c>
      <c r="Y34" s="93"/>
      <c r="Z34" s="93"/>
      <c r="AA34" s="93"/>
      <c r="AB34" s="93"/>
      <c r="AC34" s="93"/>
      <c r="AD34" s="93"/>
      <c r="AE34" s="94">
        <f>Costs!N31</f>
        <v>162488</v>
      </c>
    </row>
    <row r="35" spans="5:31">
      <c r="X35" s="87"/>
      <c r="Y35" s="87"/>
      <c r="Z35" s="87"/>
      <c r="AA35" s="87"/>
      <c r="AB35" s="87"/>
      <c r="AC35" s="87"/>
      <c r="AD35" s="87"/>
      <c r="AE35" s="87"/>
    </row>
    <row r="36" spans="5:31" ht="16" thickBot="1">
      <c r="X36" s="95" t="s">
        <v>50</v>
      </c>
      <c r="Y36" s="96"/>
      <c r="Z36" s="96"/>
      <c r="AA36" s="96"/>
      <c r="AB36" s="96"/>
      <c r="AC36" s="96"/>
      <c r="AD36" s="96"/>
      <c r="AE36" s="97">
        <f>SUM(AE33,AE34)</f>
        <v>1474013</v>
      </c>
    </row>
    <row r="37" spans="5:31" ht="26" thickTop="1">
      <c r="X37" s="98" t="s">
        <v>104</v>
      </c>
      <c r="Y37" s="87"/>
      <c r="Z37" s="87"/>
      <c r="AA37" s="87"/>
      <c r="AB37" s="87"/>
      <c r="AC37" s="87"/>
      <c r="AD37" s="87"/>
      <c r="AE37" s="99">
        <v>418145</v>
      </c>
    </row>
  </sheetData>
  <mergeCells count="25">
    <mergeCell ref="B30:E30"/>
    <mergeCell ref="B1:AE1"/>
    <mergeCell ref="F6:AE6"/>
    <mergeCell ref="B8:E8"/>
    <mergeCell ref="B12:E12"/>
    <mergeCell ref="B14:E14"/>
    <mergeCell ref="B11:E11"/>
    <mergeCell ref="B9:E9"/>
    <mergeCell ref="B10:E10"/>
    <mergeCell ref="B13:E13"/>
    <mergeCell ref="B15:E15"/>
    <mergeCell ref="B17:E17"/>
    <mergeCell ref="B16:E16"/>
    <mergeCell ref="B28:E28"/>
    <mergeCell ref="B29:E29"/>
    <mergeCell ref="B19:E19"/>
    <mergeCell ref="B20:E20"/>
    <mergeCell ref="B24:E24"/>
    <mergeCell ref="B26:E26"/>
    <mergeCell ref="B18:E18"/>
    <mergeCell ref="B27:E27"/>
    <mergeCell ref="B25:E25"/>
    <mergeCell ref="B23:E23"/>
    <mergeCell ref="B22:E22"/>
    <mergeCell ref="B21:E21"/>
  </mergeCells>
  <phoneticPr fontId="19" type="noConversion"/>
  <pageMargins left="0.25" right="0.25" top="0.75" bottom="0.75" header="0.3" footer="0.3"/>
  <pageSetup paperSize="17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workbookViewId="0">
      <selection activeCell="N9" sqref="N9"/>
    </sheetView>
  </sheetViews>
  <sheetFormatPr baseColWidth="10" defaultColWidth="8.83203125" defaultRowHeight="15"/>
  <cols>
    <col min="1" max="1" width="5.5" customWidth="1"/>
    <col min="6" max="6" width="13.1640625" customWidth="1"/>
    <col min="7" max="7" width="10.5" bestFit="1" customWidth="1"/>
    <col min="8" max="9" width="9.5" bestFit="1" customWidth="1"/>
    <col min="11" max="11" width="9.5" bestFit="1" customWidth="1"/>
    <col min="12" max="12" width="10.6640625" bestFit="1" customWidth="1"/>
    <col min="13" max="13" width="11.5" bestFit="1" customWidth="1"/>
    <col min="14" max="14" width="10.6640625" bestFit="1" customWidth="1"/>
  </cols>
  <sheetData>
    <row r="1" spans="1:14" ht="111">
      <c r="A1" s="2"/>
      <c r="B1" s="2"/>
      <c r="C1" s="41"/>
      <c r="D1" s="2"/>
      <c r="E1" s="2"/>
      <c r="F1" s="42" t="s">
        <v>97</v>
      </c>
      <c r="G1" s="42" t="s">
        <v>80</v>
      </c>
      <c r="H1" s="42" t="s">
        <v>81</v>
      </c>
      <c r="I1" s="42" t="s">
        <v>76</v>
      </c>
      <c r="J1" s="42" t="s">
        <v>74</v>
      </c>
      <c r="K1" s="42" t="s">
        <v>77</v>
      </c>
      <c r="L1" s="42" t="s">
        <v>98</v>
      </c>
      <c r="M1" s="43" t="s">
        <v>79</v>
      </c>
      <c r="N1" s="43" t="s">
        <v>53</v>
      </c>
    </row>
    <row r="2" spans="1:14">
      <c r="A2" s="2"/>
      <c r="B2" s="6"/>
      <c r="C2" s="44" t="s">
        <v>75</v>
      </c>
      <c r="D2" s="6"/>
      <c r="E2" s="2"/>
      <c r="F2" s="45">
        <v>15000</v>
      </c>
      <c r="G2" s="47">
        <v>450</v>
      </c>
      <c r="H2" s="47">
        <v>150</v>
      </c>
      <c r="I2" s="47">
        <v>50</v>
      </c>
      <c r="J2" s="47">
        <v>0.54</v>
      </c>
      <c r="K2" s="47">
        <v>69</v>
      </c>
      <c r="L2" s="45">
        <v>165</v>
      </c>
      <c r="M2" s="45">
        <v>60000</v>
      </c>
      <c r="N2" s="2"/>
    </row>
    <row r="3" spans="1:14">
      <c r="A3" s="2"/>
      <c r="B3" s="2"/>
      <c r="C3" s="6"/>
      <c r="D3" s="6"/>
      <c r="E3" s="2"/>
      <c r="F3" s="46"/>
      <c r="G3" s="48"/>
      <c r="H3" s="48"/>
      <c r="I3" s="48"/>
      <c r="J3" s="48"/>
      <c r="K3" s="48"/>
      <c r="L3" s="46"/>
      <c r="M3" s="46"/>
      <c r="N3" s="2"/>
    </row>
    <row r="4" spans="1:14">
      <c r="A4" s="4" t="s">
        <v>6</v>
      </c>
      <c r="B4" s="4"/>
      <c r="C4" s="4"/>
      <c r="D4" s="4"/>
      <c r="E4" s="4"/>
      <c r="F4" s="2"/>
      <c r="G4" s="12"/>
      <c r="H4" s="12"/>
      <c r="I4" s="12"/>
      <c r="J4" s="12"/>
      <c r="K4" s="12"/>
      <c r="L4" s="2"/>
      <c r="M4" s="2"/>
      <c r="N4" s="2"/>
    </row>
    <row r="5" spans="1:14">
      <c r="A5" s="7"/>
      <c r="B5" s="7"/>
      <c r="C5" s="7"/>
      <c r="D5" s="7"/>
      <c r="E5" s="7"/>
      <c r="F5" s="6"/>
      <c r="G5" s="13"/>
      <c r="H5" s="13"/>
      <c r="I5" s="13"/>
      <c r="J5" s="13"/>
      <c r="K5" s="13"/>
      <c r="L5" s="6"/>
      <c r="M5" s="6"/>
      <c r="N5" s="6"/>
    </row>
    <row r="6" spans="1:14">
      <c r="A6" s="6"/>
      <c r="B6" s="121" t="s">
        <v>54</v>
      </c>
      <c r="C6" s="122" t="s">
        <v>2</v>
      </c>
      <c r="D6" s="122" t="s">
        <v>2</v>
      </c>
      <c r="E6" s="123" t="s">
        <v>2</v>
      </c>
      <c r="F6" s="54">
        <v>1</v>
      </c>
      <c r="G6" s="55"/>
      <c r="H6" s="55"/>
      <c r="I6" s="55"/>
      <c r="J6" s="55"/>
      <c r="K6" s="55"/>
      <c r="L6" s="54"/>
      <c r="M6" s="54">
        <v>1</v>
      </c>
      <c r="N6" s="6"/>
    </row>
    <row r="7" spans="1:14">
      <c r="A7" s="6"/>
      <c r="B7" s="124" t="s">
        <v>55</v>
      </c>
      <c r="C7" s="125" t="s">
        <v>11</v>
      </c>
      <c r="D7" s="125" t="s">
        <v>11</v>
      </c>
      <c r="E7" s="126" t="s">
        <v>11</v>
      </c>
      <c r="F7" s="54"/>
      <c r="G7" s="55"/>
      <c r="H7" s="55">
        <v>12</v>
      </c>
      <c r="I7" s="55">
        <v>24</v>
      </c>
      <c r="J7" s="55"/>
      <c r="K7" s="55">
        <v>22</v>
      </c>
      <c r="L7" s="54">
        <v>10</v>
      </c>
      <c r="M7" s="54"/>
      <c r="N7" s="6"/>
    </row>
    <row r="8" spans="1:14">
      <c r="A8" s="6"/>
      <c r="B8" s="124" t="s">
        <v>56</v>
      </c>
      <c r="C8" s="125" t="s">
        <v>12</v>
      </c>
      <c r="D8" s="125" t="s">
        <v>12</v>
      </c>
      <c r="E8" s="126" t="s">
        <v>12</v>
      </c>
      <c r="F8" s="54"/>
      <c r="G8" s="55"/>
      <c r="H8" s="55"/>
      <c r="I8" s="55"/>
      <c r="J8" s="55">
        <v>2000</v>
      </c>
      <c r="K8" s="55"/>
      <c r="L8" s="54"/>
      <c r="M8" s="54"/>
      <c r="N8" s="6"/>
    </row>
    <row r="9" spans="1:14">
      <c r="A9" s="6"/>
      <c r="B9" s="124" t="s">
        <v>58</v>
      </c>
      <c r="C9" s="125" t="s">
        <v>13</v>
      </c>
      <c r="D9" s="125" t="s">
        <v>13</v>
      </c>
      <c r="E9" s="126" t="s">
        <v>13</v>
      </c>
      <c r="F9" s="54"/>
      <c r="G9" s="55">
        <v>12</v>
      </c>
      <c r="H9" s="55"/>
      <c r="I9" s="55">
        <v>24</v>
      </c>
      <c r="J9" s="55"/>
      <c r="K9" s="55">
        <v>30</v>
      </c>
      <c r="L9" s="54">
        <v>18</v>
      </c>
      <c r="M9" s="54"/>
      <c r="N9" s="49"/>
    </row>
    <row r="10" spans="1:14">
      <c r="A10" s="6"/>
      <c r="B10" s="124" t="s">
        <v>59</v>
      </c>
      <c r="C10" s="125" t="s">
        <v>0</v>
      </c>
      <c r="D10" s="125" t="s">
        <v>0</v>
      </c>
      <c r="E10" s="126" t="s">
        <v>0</v>
      </c>
      <c r="F10" s="54"/>
      <c r="G10" s="55"/>
      <c r="H10" s="55"/>
      <c r="I10" s="55"/>
      <c r="J10" s="55"/>
      <c r="K10" s="55"/>
      <c r="L10" s="54"/>
      <c r="M10" s="54"/>
      <c r="N10" s="6"/>
    </row>
    <row r="11" spans="1:14">
      <c r="A11" s="6"/>
      <c r="B11" s="127" t="s">
        <v>60</v>
      </c>
      <c r="C11" s="128" t="s">
        <v>27</v>
      </c>
      <c r="D11" s="128" t="s">
        <v>27</v>
      </c>
      <c r="E11" s="129" t="s">
        <v>27</v>
      </c>
      <c r="F11" s="54"/>
      <c r="G11" s="55"/>
      <c r="H11" s="55">
        <v>8</v>
      </c>
      <c r="I11" s="55">
        <v>16</v>
      </c>
      <c r="J11" s="55"/>
      <c r="K11" s="55">
        <v>12</v>
      </c>
      <c r="L11" s="54">
        <v>4</v>
      </c>
      <c r="M11" s="54"/>
      <c r="N11" s="6"/>
    </row>
    <row r="12" spans="1:14">
      <c r="A12" s="6"/>
      <c r="B12" s="127" t="s">
        <v>61</v>
      </c>
      <c r="C12" s="128" t="s">
        <v>15</v>
      </c>
      <c r="D12" s="128" t="s">
        <v>15</v>
      </c>
      <c r="E12" s="129" t="s">
        <v>15</v>
      </c>
      <c r="F12" s="54"/>
      <c r="G12" s="55"/>
      <c r="H12" s="55">
        <v>4</v>
      </c>
      <c r="I12" s="55">
        <v>8</v>
      </c>
      <c r="J12" s="55"/>
      <c r="K12" s="55">
        <v>8</v>
      </c>
      <c r="L12" s="54">
        <v>4</v>
      </c>
      <c r="M12" s="54"/>
      <c r="N12" s="6"/>
    </row>
    <row r="13" spans="1:14">
      <c r="A13" s="6"/>
      <c r="B13" s="127" t="s">
        <v>72</v>
      </c>
      <c r="C13" s="128" t="s">
        <v>21</v>
      </c>
      <c r="D13" s="128" t="s">
        <v>21</v>
      </c>
      <c r="E13" s="129" t="s">
        <v>21</v>
      </c>
      <c r="F13" s="54"/>
      <c r="G13" s="55"/>
      <c r="H13" s="55"/>
      <c r="I13" s="55"/>
      <c r="J13" s="55"/>
      <c r="K13" s="55"/>
      <c r="L13" s="54"/>
      <c r="M13" s="54"/>
      <c r="N13" s="6"/>
    </row>
    <row r="14" spans="1:14">
      <c r="A14" s="6"/>
      <c r="B14" s="127" t="s">
        <v>64</v>
      </c>
      <c r="C14" s="128" t="s">
        <v>3</v>
      </c>
      <c r="D14" s="128" t="s">
        <v>3</v>
      </c>
      <c r="E14" s="129" t="s">
        <v>3</v>
      </c>
      <c r="F14" s="54"/>
      <c r="G14" s="55">
        <v>8</v>
      </c>
      <c r="H14" s="55"/>
      <c r="I14" s="55">
        <v>16</v>
      </c>
      <c r="J14" s="55"/>
      <c r="K14" s="55">
        <v>20</v>
      </c>
      <c r="L14" s="54">
        <v>12</v>
      </c>
      <c r="M14" s="54"/>
      <c r="N14" s="6"/>
    </row>
    <row r="15" spans="1:14">
      <c r="A15" s="6"/>
      <c r="B15" s="127" t="s">
        <v>73</v>
      </c>
      <c r="C15" s="128" t="s">
        <v>16</v>
      </c>
      <c r="D15" s="128" t="s">
        <v>16</v>
      </c>
      <c r="E15" s="129" t="s">
        <v>16</v>
      </c>
      <c r="F15" s="54"/>
      <c r="G15" s="55">
        <v>2</v>
      </c>
      <c r="H15" s="55"/>
      <c r="I15" s="55">
        <v>4</v>
      </c>
      <c r="J15" s="55"/>
      <c r="K15" s="55">
        <v>5</v>
      </c>
      <c r="L15" s="54">
        <v>3</v>
      </c>
      <c r="M15" s="54"/>
      <c r="N15" s="49"/>
    </row>
    <row r="16" spans="1:14">
      <c r="A16" s="6"/>
      <c r="B16" s="127" t="s">
        <v>70</v>
      </c>
      <c r="C16" s="128" t="s">
        <v>18</v>
      </c>
      <c r="D16" s="128" t="s">
        <v>18</v>
      </c>
      <c r="E16" s="129" t="s">
        <v>18</v>
      </c>
      <c r="F16" s="54"/>
      <c r="G16" s="55">
        <v>4</v>
      </c>
      <c r="H16" s="55"/>
      <c r="I16" s="55">
        <v>8</v>
      </c>
      <c r="J16" s="55"/>
      <c r="K16" s="55">
        <v>10</v>
      </c>
      <c r="L16" s="54">
        <v>6</v>
      </c>
      <c r="M16" s="54"/>
      <c r="N16" s="6"/>
    </row>
    <row r="17" spans="1:14">
      <c r="A17" s="6"/>
      <c r="B17" s="127" t="s">
        <v>71</v>
      </c>
      <c r="C17" s="128" t="s">
        <v>24</v>
      </c>
      <c r="D17" s="128" t="s">
        <v>24</v>
      </c>
      <c r="E17" s="129" t="s">
        <v>24</v>
      </c>
      <c r="F17" s="54"/>
      <c r="G17" s="55"/>
      <c r="H17" s="55">
        <v>2</v>
      </c>
      <c r="I17" s="55"/>
      <c r="J17" s="55"/>
      <c r="K17" s="55">
        <v>5</v>
      </c>
      <c r="L17" s="54">
        <v>3</v>
      </c>
      <c r="M17" s="54"/>
      <c r="N17" s="6"/>
    </row>
    <row r="18" spans="1:14">
      <c r="A18" s="6"/>
      <c r="B18" s="127" t="s">
        <v>62</v>
      </c>
      <c r="C18" s="128" t="s">
        <v>17</v>
      </c>
      <c r="D18" s="128" t="s">
        <v>17</v>
      </c>
      <c r="E18" s="129" t="s">
        <v>17</v>
      </c>
      <c r="F18" s="54"/>
      <c r="G18" s="55"/>
      <c r="H18" s="55">
        <v>8</v>
      </c>
      <c r="I18" s="55">
        <v>16</v>
      </c>
      <c r="J18" s="55"/>
      <c r="K18" s="55">
        <v>20</v>
      </c>
      <c r="L18" s="54">
        <v>12</v>
      </c>
      <c r="M18" s="54"/>
      <c r="N18" s="6"/>
    </row>
    <row r="19" spans="1:14">
      <c r="A19" s="6"/>
      <c r="B19" s="127" t="s">
        <v>65</v>
      </c>
      <c r="C19" s="128" t="s">
        <v>26</v>
      </c>
      <c r="D19" s="128" t="s">
        <v>26</v>
      </c>
      <c r="E19" s="129" t="s">
        <v>26</v>
      </c>
      <c r="F19" s="54"/>
      <c r="G19" s="55">
        <v>1</v>
      </c>
      <c r="H19" s="55"/>
      <c r="I19" s="55">
        <v>2</v>
      </c>
      <c r="J19" s="55"/>
      <c r="K19" s="55">
        <v>3</v>
      </c>
      <c r="L19" s="54">
        <v>2</v>
      </c>
      <c r="M19" s="54"/>
      <c r="N19" s="6"/>
    </row>
    <row r="20" spans="1:14">
      <c r="A20" s="6"/>
      <c r="B20" s="127" t="s">
        <v>83</v>
      </c>
      <c r="C20" s="128" t="s">
        <v>20</v>
      </c>
      <c r="D20" s="128" t="s">
        <v>20</v>
      </c>
      <c r="E20" s="129" t="s">
        <v>20</v>
      </c>
      <c r="F20" s="54"/>
      <c r="G20" s="55">
        <v>4</v>
      </c>
      <c r="H20" s="55">
        <v>4</v>
      </c>
      <c r="I20" s="55">
        <v>16</v>
      </c>
      <c r="J20" s="55"/>
      <c r="K20" s="55">
        <v>20</v>
      </c>
      <c r="L20" s="54">
        <v>12</v>
      </c>
      <c r="M20" s="54"/>
      <c r="N20" s="6"/>
    </row>
    <row r="21" spans="1:14">
      <c r="A21" s="6"/>
      <c r="B21" s="127" t="s">
        <v>66</v>
      </c>
      <c r="C21" s="128" t="s">
        <v>25</v>
      </c>
      <c r="D21" s="128" t="s">
        <v>25</v>
      </c>
      <c r="E21" s="129" t="s">
        <v>25</v>
      </c>
      <c r="F21" s="54"/>
      <c r="G21" s="55"/>
      <c r="H21" s="55"/>
      <c r="I21" s="55"/>
      <c r="J21" s="55"/>
      <c r="K21" s="55"/>
      <c r="L21" s="54"/>
      <c r="M21" s="54"/>
      <c r="N21" s="6"/>
    </row>
    <row r="22" spans="1:14">
      <c r="A22" s="6"/>
      <c r="B22" s="127" t="s">
        <v>67</v>
      </c>
      <c r="C22" s="128" t="s">
        <v>1</v>
      </c>
      <c r="D22" s="128" t="s">
        <v>1</v>
      </c>
      <c r="E22" s="129" t="s">
        <v>1</v>
      </c>
      <c r="F22" s="54"/>
      <c r="G22" s="55">
        <v>10</v>
      </c>
      <c r="H22" s="55"/>
      <c r="I22" s="55">
        <v>20</v>
      </c>
      <c r="J22" s="55"/>
      <c r="K22" s="55">
        <v>25</v>
      </c>
      <c r="L22" s="54">
        <v>15</v>
      </c>
      <c r="M22" s="54"/>
      <c r="N22" s="6"/>
    </row>
    <row r="23" spans="1:14">
      <c r="A23" s="6"/>
      <c r="B23" s="127" t="s">
        <v>68</v>
      </c>
      <c r="C23" s="128" t="s">
        <v>48</v>
      </c>
      <c r="D23" s="128" t="s">
        <v>48</v>
      </c>
      <c r="E23" s="129" t="s">
        <v>48</v>
      </c>
      <c r="F23" s="54"/>
      <c r="G23" s="55"/>
      <c r="H23" s="55"/>
      <c r="I23" s="55"/>
      <c r="J23" s="55"/>
      <c r="K23" s="55"/>
      <c r="L23" s="54"/>
      <c r="M23" s="54"/>
      <c r="N23" s="49"/>
    </row>
    <row r="24" spans="1:14">
      <c r="A24" s="6"/>
      <c r="B24" s="127" t="s">
        <v>57</v>
      </c>
      <c r="C24" s="128" t="s">
        <v>19</v>
      </c>
      <c r="D24" s="128" t="s">
        <v>19</v>
      </c>
      <c r="E24" s="129" t="s">
        <v>19</v>
      </c>
      <c r="F24" s="54"/>
      <c r="G24" s="55">
        <v>12</v>
      </c>
      <c r="H24" s="55"/>
      <c r="I24" s="55">
        <v>24</v>
      </c>
      <c r="J24" s="55"/>
      <c r="K24" s="55">
        <v>30</v>
      </c>
      <c r="L24" s="54">
        <v>18</v>
      </c>
      <c r="M24" s="54"/>
      <c r="N24" s="6"/>
    </row>
    <row r="25" spans="1:14">
      <c r="A25" s="6"/>
      <c r="B25" s="127" t="s">
        <v>96</v>
      </c>
      <c r="C25" s="128" t="s">
        <v>49</v>
      </c>
      <c r="D25" s="128" t="s">
        <v>49</v>
      </c>
      <c r="E25" s="129" t="s">
        <v>49</v>
      </c>
      <c r="F25" s="54"/>
      <c r="G25" s="55"/>
      <c r="H25" s="55">
        <v>2</v>
      </c>
      <c r="I25" s="55">
        <v>4</v>
      </c>
      <c r="J25" s="55"/>
      <c r="K25" s="55">
        <v>4</v>
      </c>
      <c r="L25" s="54">
        <v>2</v>
      </c>
      <c r="M25" s="54"/>
      <c r="N25" s="6"/>
    </row>
    <row r="26" spans="1:14">
      <c r="A26" s="6"/>
      <c r="B26" s="127" t="s">
        <v>84</v>
      </c>
      <c r="C26" s="128" t="s">
        <v>49</v>
      </c>
      <c r="D26" s="128" t="s">
        <v>49</v>
      </c>
      <c r="E26" s="129" t="s">
        <v>49</v>
      </c>
      <c r="F26" s="54"/>
      <c r="G26" s="55">
        <v>1</v>
      </c>
      <c r="H26" s="55"/>
      <c r="I26" s="55">
        <v>2</v>
      </c>
      <c r="J26" s="55"/>
      <c r="K26" s="55">
        <v>3</v>
      </c>
      <c r="L26" s="54">
        <v>2</v>
      </c>
      <c r="M26" s="54"/>
      <c r="N26" s="6"/>
    </row>
    <row r="27" spans="1:14">
      <c r="A27" s="6"/>
      <c r="B27" s="127" t="s">
        <v>69</v>
      </c>
      <c r="C27" s="128" t="s">
        <v>23</v>
      </c>
      <c r="D27" s="128" t="s">
        <v>23</v>
      </c>
      <c r="E27" s="129" t="s">
        <v>23</v>
      </c>
      <c r="F27" s="54"/>
      <c r="G27" s="55">
        <v>12</v>
      </c>
      <c r="H27" s="55"/>
      <c r="I27" s="55">
        <v>24</v>
      </c>
      <c r="J27" s="55"/>
      <c r="K27" s="55">
        <v>30</v>
      </c>
      <c r="L27" s="54">
        <v>18</v>
      </c>
      <c r="M27" s="54"/>
      <c r="N27" s="6"/>
    </row>
    <row r="28" spans="1:14">
      <c r="A28" s="6"/>
      <c r="B28" s="130" t="s">
        <v>85</v>
      </c>
      <c r="C28" s="131" t="s">
        <v>47</v>
      </c>
      <c r="D28" s="131" t="s">
        <v>47</v>
      </c>
      <c r="E28" s="132" t="s">
        <v>47</v>
      </c>
      <c r="F28" s="54"/>
      <c r="G28" s="55"/>
      <c r="H28" s="55"/>
      <c r="I28" s="55"/>
      <c r="J28" s="55"/>
      <c r="K28" s="55"/>
      <c r="L28" s="54"/>
      <c r="M28" s="54"/>
      <c r="N28" s="6"/>
    </row>
    <row r="29" spans="1:14" ht="16" thickBot="1">
      <c r="A29" s="6"/>
      <c r="B29" s="25"/>
      <c r="C29" s="25"/>
      <c r="D29" s="25"/>
      <c r="E29" s="25"/>
      <c r="F29" s="6"/>
      <c r="G29" s="13"/>
      <c r="H29" s="13"/>
      <c r="I29" s="13"/>
      <c r="J29" s="13"/>
      <c r="K29" s="13"/>
      <c r="L29" s="6"/>
      <c r="M29" s="6"/>
      <c r="N29" s="6"/>
    </row>
    <row r="30" spans="1:14" ht="16" thickBot="1">
      <c r="A30" s="6"/>
      <c r="B30" s="109" t="s">
        <v>82</v>
      </c>
      <c r="C30" s="109"/>
      <c r="D30" s="109"/>
      <c r="E30" s="109"/>
      <c r="F30" s="56">
        <f>SUM(F6:F28)</f>
        <v>1</v>
      </c>
      <c r="G30" s="56">
        <f t="shared" ref="G30:M30" si="0">SUM(G6:G28)</f>
        <v>66</v>
      </c>
      <c r="H30" s="56">
        <f t="shared" ref="H30" si="1">SUM(H6:H28)</f>
        <v>40</v>
      </c>
      <c r="I30" s="56">
        <f t="shared" si="0"/>
        <v>208</v>
      </c>
      <c r="J30" s="56">
        <f t="shared" ref="J30" si="2">SUM(J6:J28)</f>
        <v>2000</v>
      </c>
      <c r="K30" s="56">
        <f t="shared" si="0"/>
        <v>247</v>
      </c>
      <c r="L30" s="56">
        <f t="shared" si="0"/>
        <v>141</v>
      </c>
      <c r="M30" s="56">
        <f t="shared" si="0"/>
        <v>1</v>
      </c>
      <c r="N30" s="56">
        <f>SUM(F30:M30)</f>
        <v>2704</v>
      </c>
    </row>
    <row r="31" spans="1:14" ht="16" thickBot="1">
      <c r="A31" s="50"/>
      <c r="B31" s="109" t="s">
        <v>9</v>
      </c>
      <c r="C31" s="109"/>
      <c r="D31" s="109"/>
      <c r="E31" s="109"/>
      <c r="F31" s="51">
        <f t="shared" ref="F31:M31" si="3">SUM(F2*F30)</f>
        <v>15000</v>
      </c>
      <c r="G31" s="52">
        <f t="shared" si="3"/>
        <v>29700</v>
      </c>
      <c r="H31" s="52">
        <f t="shared" si="3"/>
        <v>6000</v>
      </c>
      <c r="I31" s="52">
        <f t="shared" si="3"/>
        <v>10400</v>
      </c>
      <c r="J31" s="52">
        <f t="shared" si="3"/>
        <v>1080</v>
      </c>
      <c r="K31" s="52">
        <f t="shared" si="3"/>
        <v>17043</v>
      </c>
      <c r="L31" s="51">
        <f t="shared" si="3"/>
        <v>23265</v>
      </c>
      <c r="M31" s="51">
        <f t="shared" si="3"/>
        <v>60000</v>
      </c>
      <c r="N31" s="53">
        <f>SUM(F31:M31)</f>
        <v>162488</v>
      </c>
    </row>
  </sheetData>
  <mergeCells count="25">
    <mergeCell ref="B27:E27"/>
    <mergeCell ref="B28:E28"/>
    <mergeCell ref="B30:E30"/>
    <mergeCell ref="B31:E31"/>
    <mergeCell ref="B20:E20"/>
    <mergeCell ref="B25:E25"/>
    <mergeCell ref="B21:E21"/>
    <mergeCell ref="B22:E22"/>
    <mergeCell ref="B23:E23"/>
    <mergeCell ref="B24:E24"/>
    <mergeCell ref="B26:E26"/>
    <mergeCell ref="B11:E11"/>
    <mergeCell ref="B19:E19"/>
    <mergeCell ref="B12:E12"/>
    <mergeCell ref="B13:E13"/>
    <mergeCell ref="B14:E14"/>
    <mergeCell ref="B15:E15"/>
    <mergeCell ref="B16:E16"/>
    <mergeCell ref="B17:E17"/>
    <mergeCell ref="B18:E18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6"/>
  <sheetViews>
    <sheetView topLeftCell="A5" workbookViewId="0">
      <selection activeCell="B27" sqref="B27:E27"/>
    </sheetView>
  </sheetViews>
  <sheetFormatPr baseColWidth="10" defaultColWidth="8.83203125" defaultRowHeight="15"/>
  <cols>
    <col min="1" max="2" width="9.1640625" customWidth="1"/>
    <col min="5" max="5" width="33.83203125" customWidth="1"/>
    <col min="6" max="6" width="10.5" bestFit="1" customWidth="1"/>
    <col min="7" max="7" width="22.83203125" bestFit="1" customWidth="1"/>
  </cols>
  <sheetData>
    <row r="2" spans="1:7" ht="16" thickBot="1">
      <c r="A2" s="21"/>
      <c r="B2" s="21"/>
      <c r="C2" s="22"/>
      <c r="D2" s="21"/>
      <c r="E2" s="21"/>
      <c r="F2" s="37" t="s">
        <v>89</v>
      </c>
      <c r="G2" s="57" t="s">
        <v>90</v>
      </c>
    </row>
    <row r="3" spans="1:7" ht="15" customHeight="1" thickTop="1">
      <c r="A3" s="17"/>
      <c r="B3" s="17"/>
      <c r="C3" s="17"/>
      <c r="D3" s="17" t="s">
        <v>92</v>
      </c>
      <c r="E3" s="17"/>
      <c r="F3" s="26"/>
      <c r="G3" s="27">
        <f>(Fees!AE33-Fees!AE30)/SUM(Fees!F29:AA29)</f>
        <v>325.84472049689441</v>
      </c>
    </row>
    <row r="4" spans="1:7">
      <c r="A4" s="59" t="s">
        <v>6</v>
      </c>
      <c r="B4" s="4"/>
      <c r="C4" s="4"/>
      <c r="D4" s="5"/>
      <c r="E4" s="4"/>
      <c r="F4" s="58"/>
    </row>
    <row r="5" spans="1:7">
      <c r="A5" s="7"/>
      <c r="B5" s="7"/>
      <c r="C5" s="7"/>
      <c r="D5" s="7"/>
      <c r="E5" s="7"/>
      <c r="F5" s="58"/>
    </row>
    <row r="6" spans="1:7">
      <c r="A6" s="6"/>
      <c r="B6" s="106" t="s">
        <v>28</v>
      </c>
      <c r="C6" s="107"/>
      <c r="D6" s="107"/>
      <c r="E6" s="108"/>
      <c r="F6" s="78">
        <f>SUM(Fees!F8:AE8)</f>
        <v>110</v>
      </c>
      <c r="G6" s="102">
        <v>25850</v>
      </c>
    </row>
    <row r="7" spans="1:7">
      <c r="A7" s="6"/>
      <c r="B7" s="106" t="s">
        <v>95</v>
      </c>
      <c r="C7" s="107"/>
      <c r="D7" s="107"/>
      <c r="E7" s="108"/>
      <c r="F7" s="78">
        <f>SUM(Fees!F9:AE9)</f>
        <v>3865</v>
      </c>
      <c r="G7" s="102">
        <v>300375</v>
      </c>
    </row>
    <row r="8" spans="1:7" ht="15" customHeight="1">
      <c r="A8" s="6"/>
      <c r="B8" s="117" t="s">
        <v>29</v>
      </c>
      <c r="C8" s="118"/>
      <c r="D8" s="118"/>
      <c r="E8" s="119"/>
      <c r="F8" s="78">
        <f>SUM(Fees!F10:AE10)</f>
        <v>260</v>
      </c>
      <c r="G8" s="102">
        <v>62300</v>
      </c>
    </row>
    <row r="9" spans="1:7" ht="15" customHeight="1">
      <c r="A9" s="6"/>
      <c r="B9" s="117" t="s">
        <v>30</v>
      </c>
      <c r="C9" s="118"/>
      <c r="D9" s="118"/>
      <c r="E9" s="119"/>
      <c r="F9" s="78">
        <f>SUM(Fees!F11:AE11)</f>
        <v>180</v>
      </c>
      <c r="G9" s="103">
        <v>56700</v>
      </c>
    </row>
    <row r="10" spans="1:7">
      <c r="A10" s="6"/>
      <c r="B10" s="106" t="s">
        <v>31</v>
      </c>
      <c r="C10" s="107"/>
      <c r="D10" s="107"/>
      <c r="E10" s="108"/>
      <c r="F10" s="78">
        <f>SUM(Fees!F12:AE12)</f>
        <v>170</v>
      </c>
      <c r="G10" s="102">
        <v>39950</v>
      </c>
    </row>
    <row r="11" spans="1:7">
      <c r="A11" s="6"/>
      <c r="B11" s="120" t="s">
        <v>32</v>
      </c>
      <c r="C11" s="120"/>
      <c r="D11" s="120"/>
      <c r="E11" s="120"/>
      <c r="F11" s="78">
        <f>SUM(Fees!F13:AE13)</f>
        <v>60</v>
      </c>
      <c r="G11" s="102">
        <v>14100</v>
      </c>
    </row>
    <row r="12" spans="1:7">
      <c r="A12" s="6"/>
      <c r="B12" s="114" t="s">
        <v>33</v>
      </c>
      <c r="C12" s="115"/>
      <c r="D12" s="115"/>
      <c r="E12" s="116"/>
      <c r="F12" s="78">
        <f>SUM(Fees!F14:AE14)</f>
        <v>140</v>
      </c>
      <c r="G12" s="102">
        <v>32900</v>
      </c>
    </row>
    <row r="13" spans="1:7">
      <c r="A13" s="6"/>
      <c r="B13" s="106" t="s">
        <v>34</v>
      </c>
      <c r="C13" s="107"/>
      <c r="D13" s="107"/>
      <c r="E13" s="108"/>
      <c r="F13" s="78">
        <f>SUM(Fees!F15:AE15)</f>
        <v>130</v>
      </c>
      <c r="G13" s="102">
        <v>44950</v>
      </c>
    </row>
    <row r="14" spans="1:7">
      <c r="A14" s="6"/>
      <c r="B14" s="106" t="s">
        <v>35</v>
      </c>
      <c r="C14" s="107"/>
      <c r="D14" s="107"/>
      <c r="E14" s="108"/>
      <c r="F14" s="78">
        <f>SUM(Fees!F16:AE16)</f>
        <v>60</v>
      </c>
      <c r="G14" s="102">
        <v>14100</v>
      </c>
    </row>
    <row r="15" spans="1:7">
      <c r="A15" s="6"/>
      <c r="B15" s="106" t="s">
        <v>36</v>
      </c>
      <c r="C15" s="107"/>
      <c r="D15" s="107"/>
      <c r="E15" s="108"/>
      <c r="F15" s="78">
        <f>SUM(Fees!F17:AE17)</f>
        <v>200</v>
      </c>
      <c r="G15" s="102">
        <v>47000</v>
      </c>
    </row>
    <row r="16" spans="1:7">
      <c r="A16" s="6"/>
      <c r="B16" s="106" t="s">
        <v>37</v>
      </c>
      <c r="C16" s="107"/>
      <c r="D16" s="107"/>
      <c r="E16" s="108"/>
      <c r="F16" s="78">
        <f>SUM(Fees!F18:AE18)</f>
        <v>160</v>
      </c>
      <c r="G16" s="102">
        <v>37600</v>
      </c>
    </row>
    <row r="17" spans="1:7">
      <c r="A17" s="6"/>
      <c r="B17" s="106" t="s">
        <v>38</v>
      </c>
      <c r="C17" s="107"/>
      <c r="D17" s="107"/>
      <c r="E17" s="108"/>
      <c r="F17" s="78">
        <f>SUM(Fees!F19:AE19)</f>
        <v>150</v>
      </c>
      <c r="G17" s="102">
        <v>32250</v>
      </c>
    </row>
    <row r="18" spans="1:7">
      <c r="A18" s="6"/>
      <c r="B18" s="106" t="s">
        <v>39</v>
      </c>
      <c r="C18" s="107"/>
      <c r="D18" s="107"/>
      <c r="E18" s="108"/>
      <c r="F18" s="78">
        <f>SUM(Fees!F20:AE20)</f>
        <v>20</v>
      </c>
      <c r="G18" s="102">
        <v>4700</v>
      </c>
    </row>
    <row r="19" spans="1:7">
      <c r="A19" s="6"/>
      <c r="B19" s="106" t="s">
        <v>46</v>
      </c>
      <c r="C19" s="107"/>
      <c r="D19" s="107"/>
      <c r="E19" s="108"/>
      <c r="F19" s="78">
        <f>SUM(Fees!F21:AE21)</f>
        <v>300</v>
      </c>
      <c r="G19" s="102">
        <v>72000</v>
      </c>
    </row>
    <row r="20" spans="1:7">
      <c r="A20" s="6"/>
      <c r="B20" s="106" t="s">
        <v>40</v>
      </c>
      <c r="C20" s="107"/>
      <c r="D20" s="107"/>
      <c r="E20" s="108"/>
      <c r="F20" s="78">
        <f>SUM(Fees!F22:AE22)</f>
        <v>270</v>
      </c>
      <c r="G20" s="102">
        <v>64050</v>
      </c>
    </row>
    <row r="21" spans="1:7">
      <c r="A21" s="6"/>
      <c r="B21" s="106" t="s">
        <v>41</v>
      </c>
      <c r="C21" s="107"/>
      <c r="D21" s="107"/>
      <c r="E21" s="108"/>
      <c r="F21" s="78">
        <f>SUM(Fees!F23:AE23)</f>
        <v>30</v>
      </c>
      <c r="G21" s="102">
        <v>7050</v>
      </c>
    </row>
    <row r="22" spans="1:7">
      <c r="A22" s="6"/>
      <c r="B22" s="106" t="s">
        <v>42</v>
      </c>
      <c r="C22" s="107"/>
      <c r="D22" s="107"/>
      <c r="E22" s="108"/>
      <c r="F22" s="78">
        <f>SUM(Fees!F24:AE24)</f>
        <v>100</v>
      </c>
      <c r="G22" s="102">
        <v>23500</v>
      </c>
    </row>
    <row r="23" spans="1:7">
      <c r="A23" s="6"/>
      <c r="B23" s="106" t="s">
        <v>43</v>
      </c>
      <c r="C23" s="107"/>
      <c r="D23" s="107"/>
      <c r="E23" s="108"/>
      <c r="F23" s="78">
        <f>SUM(Fees!F25:AE25)</f>
        <v>160</v>
      </c>
      <c r="G23" s="102">
        <v>37600</v>
      </c>
    </row>
    <row r="24" spans="1:7">
      <c r="A24" s="6"/>
      <c r="B24" s="106" t="s">
        <v>44</v>
      </c>
      <c r="C24" s="107"/>
      <c r="D24" s="107"/>
      <c r="E24" s="108"/>
      <c r="F24" s="78">
        <f>SUM(Fees!F26:AE26)</f>
        <v>120</v>
      </c>
      <c r="G24" s="102">
        <v>28200</v>
      </c>
    </row>
    <row r="25" spans="1:7">
      <c r="A25" s="6"/>
      <c r="B25" s="106" t="s">
        <v>87</v>
      </c>
      <c r="C25" s="107"/>
      <c r="D25" s="107"/>
      <c r="E25" s="108"/>
      <c r="F25" s="78">
        <f>SUM(Fees!F27:AE27)</f>
        <v>400</v>
      </c>
      <c r="G25" s="102">
        <v>137200</v>
      </c>
    </row>
    <row r="26" spans="1:7">
      <c r="A26" s="6"/>
      <c r="B26" s="106" t="s">
        <v>86</v>
      </c>
      <c r="C26" s="107"/>
      <c r="D26" s="107"/>
      <c r="E26" s="108"/>
      <c r="F26" s="78">
        <f>SUM(Fees!F28:AE28)</f>
        <v>610</v>
      </c>
      <c r="G26" s="102">
        <v>226150</v>
      </c>
    </row>
    <row r="27" spans="1:7">
      <c r="G27" s="104"/>
    </row>
    <row r="28" spans="1:7" ht="16" thickBot="1">
      <c r="E28" s="60" t="s">
        <v>102</v>
      </c>
      <c r="F28" s="61">
        <f>SUM(F6:F26)</f>
        <v>7495</v>
      </c>
      <c r="G28" s="62">
        <f>SUM(G6:G26)</f>
        <v>1308525</v>
      </c>
    </row>
    <row r="29" spans="1:7" ht="16" thickTop="1">
      <c r="E29" s="85" t="s">
        <v>103</v>
      </c>
      <c r="F29" s="85">
        <v>1637</v>
      </c>
      <c r="G29" s="86">
        <v>418145</v>
      </c>
    </row>
    <row r="30" spans="1:7" ht="9.75" customHeight="1"/>
    <row r="31" spans="1:7" ht="20.25" customHeight="1"/>
    <row r="32" spans="1:7">
      <c r="A32" s="63"/>
      <c r="B32" s="63"/>
      <c r="C32" s="64"/>
      <c r="D32" s="63"/>
      <c r="E32" s="63"/>
    </row>
    <row r="33" spans="1:7">
      <c r="B33" s="68"/>
      <c r="C33" s="68"/>
      <c r="D33" s="69"/>
      <c r="E33" s="68"/>
      <c r="F33" s="70"/>
      <c r="G33" s="71"/>
    </row>
    <row r="34" spans="1:7">
      <c r="A34" s="67" t="s">
        <v>6</v>
      </c>
      <c r="B34" s="68"/>
      <c r="C34" s="68"/>
      <c r="D34" s="69"/>
      <c r="E34" s="68"/>
      <c r="F34" s="70"/>
      <c r="G34" s="71"/>
    </row>
    <row r="35" spans="1:7" ht="16" thickBot="1">
      <c r="B35" s="68"/>
      <c r="C35" s="68"/>
      <c r="D35" s="69"/>
      <c r="E35" s="68"/>
      <c r="F35" s="65" t="s">
        <v>93</v>
      </c>
      <c r="G35" s="66" t="s">
        <v>94</v>
      </c>
    </row>
    <row r="36" spans="1:7" ht="16" thickTop="1">
      <c r="A36" s="71"/>
      <c r="B36" s="136" t="s">
        <v>101</v>
      </c>
      <c r="C36" s="137"/>
      <c r="D36" s="137"/>
      <c r="E36" s="137"/>
      <c r="F36" s="76">
        <f>Costs!F30</f>
        <v>1</v>
      </c>
      <c r="G36" s="77">
        <f>Costs!F31</f>
        <v>15000</v>
      </c>
    </row>
    <row r="37" spans="1:7">
      <c r="A37" s="71"/>
      <c r="B37" s="133" t="s">
        <v>80</v>
      </c>
      <c r="C37" s="134"/>
      <c r="D37" s="134"/>
      <c r="E37" s="134"/>
      <c r="F37" s="76">
        <f>Costs!G30</f>
        <v>66</v>
      </c>
      <c r="G37" s="77">
        <f>Costs!G31</f>
        <v>29700</v>
      </c>
    </row>
    <row r="38" spans="1:7">
      <c r="A38" s="71"/>
      <c r="B38" s="133" t="s">
        <v>81</v>
      </c>
      <c r="C38" s="134"/>
      <c r="D38" s="134"/>
      <c r="E38" s="134"/>
      <c r="F38" s="76">
        <f>Costs!H30</f>
        <v>40</v>
      </c>
      <c r="G38" s="77">
        <f>Costs!H31</f>
        <v>6000</v>
      </c>
    </row>
    <row r="39" spans="1:7">
      <c r="A39" s="71"/>
      <c r="B39" s="133" t="s">
        <v>76</v>
      </c>
      <c r="C39" s="134"/>
      <c r="D39" s="134"/>
      <c r="E39" s="134"/>
      <c r="F39" s="76">
        <f>Costs!I30</f>
        <v>208</v>
      </c>
      <c r="G39" s="77">
        <f>Costs!I31</f>
        <v>10400</v>
      </c>
    </row>
    <row r="40" spans="1:7">
      <c r="A40" s="71"/>
      <c r="B40" s="133" t="s">
        <v>74</v>
      </c>
      <c r="C40" s="134"/>
      <c r="D40" s="134"/>
      <c r="E40" s="134"/>
      <c r="F40" s="76">
        <f>Costs!J30</f>
        <v>2000</v>
      </c>
      <c r="G40" s="77">
        <f>Costs!J31</f>
        <v>1080</v>
      </c>
    </row>
    <row r="41" spans="1:7">
      <c r="A41" s="71"/>
      <c r="B41" s="133" t="s">
        <v>77</v>
      </c>
      <c r="C41" s="134"/>
      <c r="D41" s="134"/>
      <c r="E41" s="134"/>
      <c r="F41" s="76">
        <f>Costs!K30</f>
        <v>247</v>
      </c>
      <c r="G41" s="77">
        <f>Costs!K31</f>
        <v>17043</v>
      </c>
    </row>
    <row r="42" spans="1:7">
      <c r="A42" s="71"/>
      <c r="B42" s="133" t="s">
        <v>78</v>
      </c>
      <c r="C42" s="134"/>
      <c r="D42" s="134"/>
      <c r="E42" s="134"/>
      <c r="F42" s="76">
        <f>Costs!L30</f>
        <v>141</v>
      </c>
      <c r="G42" s="77">
        <f>Costs!L31</f>
        <v>23265</v>
      </c>
    </row>
    <row r="43" spans="1:7">
      <c r="A43" s="71"/>
      <c r="B43" s="135" t="s">
        <v>79</v>
      </c>
      <c r="C43" s="134"/>
      <c r="D43" s="134"/>
      <c r="E43" s="134"/>
      <c r="F43" s="76">
        <f>Costs!M30</f>
        <v>1</v>
      </c>
      <c r="G43" s="77">
        <f>Costs!M31</f>
        <v>60000</v>
      </c>
    </row>
    <row r="44" spans="1:7">
      <c r="A44" s="71"/>
      <c r="B44" s="71"/>
      <c r="C44" s="71"/>
      <c r="D44" s="71"/>
      <c r="E44" s="71"/>
      <c r="F44" s="72"/>
      <c r="G44" s="73"/>
    </row>
    <row r="45" spans="1:7" ht="16" thickBot="1">
      <c r="A45" s="71"/>
      <c r="B45" s="71"/>
      <c r="C45" s="71"/>
      <c r="D45" s="71"/>
      <c r="E45" s="60" t="s">
        <v>91</v>
      </c>
      <c r="F45" s="74">
        <f>SUM(F36:F43)</f>
        <v>2704</v>
      </c>
      <c r="G45" s="62">
        <f>SUM(G36:G43)</f>
        <v>162488</v>
      </c>
    </row>
    <row r="46" spans="1:7" ht="16" thickTop="1">
      <c r="E46" s="75"/>
      <c r="F46" s="75"/>
      <c r="G46" s="75"/>
    </row>
  </sheetData>
  <mergeCells count="29">
    <mergeCell ref="B41:E41"/>
    <mergeCell ref="B42:E42"/>
    <mergeCell ref="B43:E43"/>
    <mergeCell ref="B36:E36"/>
    <mergeCell ref="B37:E37"/>
    <mergeCell ref="B38:E38"/>
    <mergeCell ref="B39:E39"/>
    <mergeCell ref="B40:E40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12:E12"/>
    <mergeCell ref="B13:E13"/>
    <mergeCell ref="B14:E14"/>
    <mergeCell ref="B10:E10"/>
    <mergeCell ref="B6:E6"/>
    <mergeCell ref="B7:E7"/>
    <mergeCell ref="B8:E8"/>
    <mergeCell ref="B9:E9"/>
    <mergeCell ref="B11:E11"/>
  </mergeCells>
  <phoneticPr fontId="19" type="noConversion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Fees</vt:lpstr>
      <vt:lpstr>Costs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2018-02-19T16:28:02Z</dcterms:created>
  <dcterms:modified xsi:type="dcterms:W3CDTF">2018-02-19T16:28:02Z</dcterms:modified>
</cp:coreProperties>
</file>